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kferd\OneDrive\Dokumenty\BASIA 2025\SKAŁKA - WNĘTRZE KLUCZ- PRZYGOTOWANIE\"/>
    </mc:Choice>
  </mc:AlternateContent>
  <xr:revisionPtr revIDLastSave="0" documentId="13_ncr:1_{47A42A17-B975-4A4A-824E-0B00540A305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</sheets>
  <definedNames>
    <definedName name="_xlnm.Print_Area" localSheetId="0">Arkusz1!$A$2:$M$214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70" i="1" l="1"/>
  <c r="L150" i="1"/>
  <c r="L152" i="1"/>
  <c r="L149" i="1"/>
  <c r="L139" i="1"/>
  <c r="L129" i="1"/>
  <c r="L130" i="1"/>
  <c r="L124" i="1"/>
  <c r="L125" i="1"/>
  <c r="L107" i="1"/>
  <c r="L108" i="1"/>
  <c r="L79" i="1"/>
  <c r="L80" i="1"/>
  <c r="L52" i="1"/>
  <c r="L51" i="1"/>
  <c r="L47" i="1"/>
  <c r="L31" i="1"/>
  <c r="L30" i="1"/>
  <c r="L15" i="1"/>
  <c r="L17" i="1"/>
  <c r="I14" i="1"/>
  <c r="J14" i="1" s="1"/>
  <c r="L14" i="1" s="1"/>
  <c r="I182" i="1"/>
  <c r="J182" i="1" s="1"/>
  <c r="L182" i="1" s="1"/>
  <c r="I177" i="1"/>
  <c r="J177" i="1" s="1"/>
  <c r="L177" i="1" s="1"/>
  <c r="I178" i="1"/>
  <c r="J178" i="1" s="1"/>
  <c r="L178" i="1" s="1"/>
  <c r="I179" i="1"/>
  <c r="J179" i="1" s="1"/>
  <c r="L179" i="1" s="1"/>
  <c r="I170" i="1"/>
  <c r="J170" i="1" s="1"/>
  <c r="I171" i="1"/>
  <c r="J171" i="1" s="1"/>
  <c r="L171" i="1" s="1"/>
  <c r="I172" i="1"/>
  <c r="J172" i="1"/>
  <c r="L172" i="1" s="1"/>
  <c r="I173" i="1"/>
  <c r="J173" i="1" s="1"/>
  <c r="L173" i="1" s="1"/>
  <c r="I176" i="1"/>
  <c r="J176" i="1" s="1"/>
  <c r="L176" i="1" s="1"/>
  <c r="I169" i="1"/>
  <c r="J169" i="1" s="1"/>
  <c r="L169" i="1" s="1"/>
  <c r="I161" i="1"/>
  <c r="J161" i="1" s="1"/>
  <c r="L161" i="1" s="1"/>
  <c r="I160" i="1"/>
  <c r="J160" i="1" s="1"/>
  <c r="L160" i="1" s="1"/>
  <c r="I157" i="1"/>
  <c r="J157" i="1" s="1"/>
  <c r="L157" i="1" s="1"/>
  <c r="I156" i="1"/>
  <c r="J156" i="1" s="1"/>
  <c r="L156" i="1" s="1"/>
  <c r="I150" i="1"/>
  <c r="J150" i="1" s="1"/>
  <c r="I151" i="1"/>
  <c r="J151" i="1" s="1"/>
  <c r="L151" i="1" s="1"/>
  <c r="I152" i="1"/>
  <c r="J152" i="1" s="1"/>
  <c r="I153" i="1"/>
  <c r="J153" i="1"/>
  <c r="L153" i="1" s="1"/>
  <c r="I149" i="1"/>
  <c r="J149" i="1" s="1"/>
  <c r="I139" i="1"/>
  <c r="J139" i="1" s="1"/>
  <c r="I140" i="1"/>
  <c r="J140" i="1" s="1"/>
  <c r="L140" i="1" s="1"/>
  <c r="I138" i="1"/>
  <c r="J138" i="1" s="1"/>
  <c r="L138" i="1" s="1"/>
  <c r="L141" i="1" s="1"/>
  <c r="I134" i="1"/>
  <c r="J134" i="1" s="1"/>
  <c r="L134" i="1" s="1"/>
  <c r="I135" i="1"/>
  <c r="J135" i="1" s="1"/>
  <c r="L135" i="1" s="1"/>
  <c r="I133" i="1"/>
  <c r="J133" i="1" s="1"/>
  <c r="L133" i="1" s="1"/>
  <c r="I129" i="1"/>
  <c r="J129" i="1" s="1"/>
  <c r="I130" i="1"/>
  <c r="J130" i="1"/>
  <c r="I128" i="1"/>
  <c r="J128" i="1" s="1"/>
  <c r="L128" i="1" s="1"/>
  <c r="L131" i="1" s="1"/>
  <c r="I124" i="1"/>
  <c r="J124" i="1" s="1"/>
  <c r="I125" i="1"/>
  <c r="J125" i="1" s="1"/>
  <c r="I123" i="1"/>
  <c r="J123" i="1" s="1"/>
  <c r="L123" i="1" s="1"/>
  <c r="L126" i="1" s="1"/>
  <c r="I115" i="1"/>
  <c r="J115" i="1" s="1"/>
  <c r="L115" i="1" s="1"/>
  <c r="I114" i="1"/>
  <c r="J114" i="1" s="1"/>
  <c r="L114" i="1" s="1"/>
  <c r="I112" i="1"/>
  <c r="J112" i="1" s="1"/>
  <c r="L112" i="1" s="1"/>
  <c r="I111" i="1"/>
  <c r="J111" i="1" s="1"/>
  <c r="L111" i="1" s="1"/>
  <c r="I106" i="1"/>
  <c r="J106" i="1" s="1"/>
  <c r="L106" i="1" s="1"/>
  <c r="I107" i="1"/>
  <c r="J107" i="1" s="1"/>
  <c r="I108" i="1"/>
  <c r="J108" i="1"/>
  <c r="I109" i="1"/>
  <c r="J109" i="1"/>
  <c r="L109" i="1" s="1"/>
  <c r="I105" i="1"/>
  <c r="J105" i="1" s="1"/>
  <c r="L105" i="1" s="1"/>
  <c r="I101" i="1"/>
  <c r="J101" i="1" s="1"/>
  <c r="L101" i="1" s="1"/>
  <c r="I102" i="1"/>
  <c r="J102" i="1" s="1"/>
  <c r="L102" i="1" s="1"/>
  <c r="I100" i="1"/>
  <c r="J100" i="1" s="1"/>
  <c r="L100" i="1" s="1"/>
  <c r="I92" i="1"/>
  <c r="J92" i="1" s="1"/>
  <c r="L92" i="1" s="1"/>
  <c r="I93" i="1"/>
  <c r="J93" i="1" s="1"/>
  <c r="L93" i="1" s="1"/>
  <c r="I94" i="1"/>
  <c r="J94" i="1" s="1"/>
  <c r="L94" i="1" s="1"/>
  <c r="I95" i="1"/>
  <c r="J95" i="1"/>
  <c r="L95" i="1" s="1"/>
  <c r="I96" i="1"/>
  <c r="J96" i="1"/>
  <c r="L96" i="1" s="1"/>
  <c r="I97" i="1"/>
  <c r="J97" i="1" s="1"/>
  <c r="L97" i="1" s="1"/>
  <c r="I91" i="1"/>
  <c r="J91" i="1" s="1"/>
  <c r="L91" i="1" s="1"/>
  <c r="I85" i="1"/>
  <c r="J85" i="1" s="1"/>
  <c r="I73" i="1"/>
  <c r="J73" i="1" s="1"/>
  <c r="L73" i="1" s="1"/>
  <c r="I74" i="1"/>
  <c r="J74" i="1" s="1"/>
  <c r="L74" i="1" s="1"/>
  <c r="I75" i="1"/>
  <c r="J75" i="1" s="1"/>
  <c r="L75" i="1" s="1"/>
  <c r="I76" i="1"/>
  <c r="J76" i="1" s="1"/>
  <c r="L76" i="1" s="1"/>
  <c r="I77" i="1"/>
  <c r="J77" i="1" s="1"/>
  <c r="L77" i="1" s="1"/>
  <c r="I78" i="1"/>
  <c r="J78" i="1"/>
  <c r="L78" i="1" s="1"/>
  <c r="I79" i="1"/>
  <c r="J79" i="1" s="1"/>
  <c r="I80" i="1"/>
  <c r="J80" i="1" s="1"/>
  <c r="I81" i="1"/>
  <c r="J81" i="1" s="1"/>
  <c r="L81" i="1" s="1"/>
  <c r="I72" i="1"/>
  <c r="J72" i="1" s="1"/>
  <c r="L72" i="1" s="1"/>
  <c r="I66" i="1"/>
  <c r="J66" i="1" s="1"/>
  <c r="L66" i="1" s="1"/>
  <c r="I63" i="1"/>
  <c r="J63" i="1" s="1"/>
  <c r="L63" i="1" s="1"/>
  <c r="I62" i="1"/>
  <c r="J62" i="1" s="1"/>
  <c r="L62" i="1" s="1"/>
  <c r="L64" i="1" s="1"/>
  <c r="I57" i="1"/>
  <c r="J57" i="1" s="1"/>
  <c r="L57" i="1" s="1"/>
  <c r="I58" i="1"/>
  <c r="J58" i="1" s="1"/>
  <c r="L58" i="1" s="1"/>
  <c r="I56" i="1"/>
  <c r="J56" i="1" s="1"/>
  <c r="L56" i="1" s="1"/>
  <c r="I52" i="1"/>
  <c r="J52" i="1" s="1"/>
  <c r="I51" i="1"/>
  <c r="J51" i="1" s="1"/>
  <c r="I47" i="1"/>
  <c r="J47" i="1" s="1"/>
  <c r="I48" i="1"/>
  <c r="J48" i="1" s="1"/>
  <c r="L48" i="1" s="1"/>
  <c r="I46" i="1"/>
  <c r="J46" i="1" s="1"/>
  <c r="L46" i="1" s="1"/>
  <c r="I44" i="1"/>
  <c r="J44" i="1" s="1"/>
  <c r="L44" i="1" s="1"/>
  <c r="I36" i="1"/>
  <c r="J36" i="1" s="1"/>
  <c r="L36" i="1" s="1"/>
  <c r="I37" i="1"/>
  <c r="J37" i="1" s="1"/>
  <c r="L37" i="1" s="1"/>
  <c r="I38" i="1"/>
  <c r="J38" i="1" s="1"/>
  <c r="L38" i="1" s="1"/>
  <c r="I39" i="1"/>
  <c r="J39" i="1" s="1"/>
  <c r="L39" i="1" s="1"/>
  <c r="I40" i="1"/>
  <c r="J40" i="1" s="1"/>
  <c r="L40" i="1" s="1"/>
  <c r="I35" i="1"/>
  <c r="J35" i="1" s="1"/>
  <c r="L35" i="1" s="1"/>
  <c r="I31" i="1"/>
  <c r="J31" i="1" s="1"/>
  <c r="I30" i="1"/>
  <c r="J30" i="1" s="1"/>
  <c r="I15" i="1"/>
  <c r="J15" i="1" s="1"/>
  <c r="I16" i="1"/>
  <c r="J16" i="1" s="1"/>
  <c r="L16" i="1" s="1"/>
  <c r="I17" i="1"/>
  <c r="J17" i="1" s="1"/>
  <c r="I18" i="1"/>
  <c r="J18" i="1" s="1"/>
  <c r="L18" i="1" s="1"/>
  <c r="I19" i="1"/>
  <c r="J19" i="1" s="1"/>
  <c r="L19" i="1" s="1"/>
  <c r="I20" i="1"/>
  <c r="J20" i="1" s="1"/>
  <c r="L20" i="1" s="1"/>
  <c r="I21" i="1"/>
  <c r="J21" i="1" s="1"/>
  <c r="L21" i="1" s="1"/>
  <c r="I22" i="1"/>
  <c r="J22" i="1" s="1"/>
  <c r="L22" i="1" s="1"/>
  <c r="I23" i="1"/>
  <c r="J23" i="1" s="1"/>
  <c r="L23" i="1" s="1"/>
  <c r="L32" i="1"/>
  <c r="L174" i="1" l="1"/>
  <c r="L154" i="1"/>
  <c r="L49" i="1"/>
  <c r="L42" i="1"/>
  <c r="L103" i="1"/>
  <c r="L162" i="1"/>
  <c r="L180" i="1"/>
  <c r="L186" i="1" s="1"/>
  <c r="L83" i="1"/>
  <c r="L86" i="1" s="1"/>
  <c r="L87" i="1" s="1"/>
  <c r="L88" i="1" s="1"/>
  <c r="F196" i="1" s="1"/>
  <c r="L113" i="1"/>
  <c r="L118" i="1" s="1"/>
  <c r="L119" i="1" s="1"/>
  <c r="L120" i="1" s="1"/>
  <c r="F197" i="1" s="1"/>
  <c r="L136" i="1"/>
  <c r="L144" i="1" s="1"/>
  <c r="L145" i="1" s="1"/>
  <c r="L146" i="1" s="1"/>
  <c r="F198" i="1" s="1"/>
  <c r="L158" i="1"/>
  <c r="L60" i="1"/>
  <c r="L28" i="1"/>
  <c r="L54" i="1"/>
  <c r="L166" i="1" l="1"/>
  <c r="L187" i="1" s="1"/>
  <c r="L67" i="1"/>
  <c r="L68" i="1" s="1"/>
  <c r="L69" i="1" s="1"/>
  <c r="F195" i="1" s="1"/>
  <c r="L188" i="1" l="1"/>
  <c r="L189" i="1" s="1"/>
  <c r="F199" i="1" s="1"/>
  <c r="F200" i="1" s="1"/>
</calcChain>
</file>

<file path=xl/sharedStrings.xml><?xml version="1.0" encoding="utf-8"?>
<sst xmlns="http://schemas.openxmlformats.org/spreadsheetml/2006/main" count="525" uniqueCount="266">
  <si>
    <t>Podstawa wyceny</t>
  </si>
  <si>
    <t>Poz. cennika</t>
  </si>
  <si>
    <t>Razem netto</t>
  </si>
  <si>
    <t>Podatek VAT (23%)</t>
  </si>
  <si>
    <t>Razem brutto</t>
  </si>
  <si>
    <t>lp</t>
  </si>
  <si>
    <t xml:space="preserve">8 E -2 </t>
  </si>
  <si>
    <t>8D-1b tab.2</t>
  </si>
  <si>
    <t>8 B-2e tab.1</t>
  </si>
  <si>
    <t xml:space="preserve">metalowy dzwonek </t>
  </si>
  <si>
    <t xml:space="preserve">Badania sondażowe </t>
  </si>
  <si>
    <t>8 A-10 tab.1</t>
  </si>
  <si>
    <t>powierzchnie profilowane polichromowane</t>
  </si>
  <si>
    <t>Ambona (drewno)</t>
  </si>
  <si>
    <t xml:space="preserve">8 A- 2 tab.1 </t>
  </si>
  <si>
    <t>złocone powierzchnie profilowane</t>
  </si>
  <si>
    <t>8 A-1 tab.2</t>
  </si>
  <si>
    <t>rzeźba pełnoplastyczna polichromowana</t>
  </si>
  <si>
    <t>złocone ornamenty</t>
  </si>
  <si>
    <t>9 A-2 tab.2</t>
  </si>
  <si>
    <t>powierzchnia wewn kosza, stolarki wejścia na ambonę oraz odwrocia elementów</t>
  </si>
  <si>
    <t>8 E-2</t>
  </si>
  <si>
    <t>powierzchnie lakierowana</t>
  </si>
  <si>
    <t>8 A -7</t>
  </si>
  <si>
    <t>powierzchnia zdobiona intarsją</t>
  </si>
  <si>
    <t>8 F -1 c</t>
  </si>
  <si>
    <t>Stalle drewniane neobarokowe</t>
  </si>
  <si>
    <t>8 A-10 tab. 1</t>
  </si>
  <si>
    <t>powierzchnie wewnetrzne, odwrocia</t>
  </si>
  <si>
    <t>8 A -3 tab.1</t>
  </si>
  <si>
    <t>powierzchnie bez intarsji</t>
  </si>
  <si>
    <t>powierzchnie z intarsją</t>
  </si>
  <si>
    <t>powierzchnie odwrocia</t>
  </si>
  <si>
    <t xml:space="preserve">Element                                                        </t>
  </si>
  <si>
    <t>Krucyfiks przy balustradzie prezbiterium</t>
  </si>
  <si>
    <t>figura - rzeźba drewniana polichromowana</t>
  </si>
  <si>
    <t>8 A-1 tab. 2</t>
  </si>
  <si>
    <t>8B - 1d</t>
  </si>
  <si>
    <t>8A-10 tab.1</t>
  </si>
  <si>
    <t>8A-2 tab.1</t>
  </si>
  <si>
    <t>8F-2a</t>
  </si>
  <si>
    <t>8B-2e tab.1</t>
  </si>
  <si>
    <t>powierzcnia scian w wejsciu na ambonę - tynk monochromatyczny</t>
  </si>
  <si>
    <t xml:space="preserve"> drewno  bejcowane, lakierowane</t>
  </si>
  <si>
    <t xml:space="preserve">powierzchnia marmuru - profilowana </t>
  </si>
  <si>
    <t>matalowa galanteria ( antaby, szyldy, zamki, zawiasy, klamki)</t>
  </si>
  <si>
    <t>Nadzór konserwatorski pełniony przy robotach elektrycznych</t>
  </si>
  <si>
    <t>Mosiężna tablica pamiątkowa</t>
  </si>
  <si>
    <t>8F 1c</t>
  </si>
  <si>
    <t>1A-2 tab.2</t>
  </si>
  <si>
    <t>Chór muzyczny z parapetem</t>
  </si>
  <si>
    <t>marmurowe arkady</t>
  </si>
  <si>
    <t>jw. pow. odwroci elementów snycerki</t>
  </si>
  <si>
    <t>17B</t>
  </si>
  <si>
    <t>8A-10 tab.2</t>
  </si>
  <si>
    <t>8 D-1a tab. 1</t>
  </si>
  <si>
    <t>Wyprawy glifów okiennych  -   monochromia</t>
  </si>
  <si>
    <t>Profile tynkowe nad belkowaniem  (gzymsy odcinkowe, obramienia okien)</t>
  </si>
  <si>
    <t xml:space="preserve">Tynki z dekoracją malarską ścian poniżej belkowania </t>
  </si>
  <si>
    <t xml:space="preserve">Profile - obramienia płycin, obramienia okien dolnych, profile pod kapitelami </t>
  </si>
  <si>
    <t>8 D - 1b tab.1</t>
  </si>
  <si>
    <t xml:space="preserve"> 8B-1e tab.2</t>
  </si>
  <si>
    <t>Drewniana ażurowa balustrada</t>
  </si>
  <si>
    <t>8 A -10</t>
  </si>
  <si>
    <t>powierzchnie frontowe - profilowane i rzeźbione, politurowane wraz z renowacją mosięznych kinkietów( 2 szt)</t>
  </si>
  <si>
    <t>A. PREZBITERIUM</t>
  </si>
  <si>
    <t>Sklepienie i ściany</t>
  </si>
  <si>
    <t xml:space="preserve">Profile - obramienia płycin, profile arkad profile pod kapitelami </t>
  </si>
  <si>
    <t xml:space="preserve">Profile - obramienia otworów, profile pod kapitelami </t>
  </si>
  <si>
    <t>Sztukaterie - powierzchnia rzeźbiona ,w płycinach, kapitele pilastrów)- w tym złocenia</t>
  </si>
  <si>
    <t>Sklepienie i ściany w poziomie chóru</t>
  </si>
  <si>
    <t>Ściany w części pod chórem</t>
  </si>
  <si>
    <t xml:space="preserve">balustrada  (2 strony) </t>
  </si>
  <si>
    <t>3 B-2</t>
  </si>
  <si>
    <t xml:space="preserve">dekoracja snycerska - ornamnety rzeźbione, polichromowane </t>
  </si>
  <si>
    <t>jw.pow. złocona</t>
  </si>
  <si>
    <t>8 A-2 tab. 2</t>
  </si>
  <si>
    <t xml:space="preserve">renowacja drewnianej podłogi                             i klęcznika </t>
  </si>
  <si>
    <t>podniebie chóru - konserwacja tynków z polichromią i sztukatorskim obramowaniem</t>
  </si>
  <si>
    <t>Ściany</t>
  </si>
  <si>
    <t>Tynki ścian z dekoracją malarską</t>
  </si>
  <si>
    <t>Profile - pilastry</t>
  </si>
  <si>
    <t>8 B 2e tab.1</t>
  </si>
  <si>
    <t>marmurowa tablica ze złoconym lioternictwem</t>
  </si>
  <si>
    <t>obramienie - sztuczny kamień</t>
  </si>
  <si>
    <t>8F-1c tab.1</t>
  </si>
  <si>
    <t>popiersie z brazu</t>
  </si>
  <si>
    <t>Epitafium Jana Długosza</t>
  </si>
  <si>
    <t>Sklepienie, ściany</t>
  </si>
  <si>
    <t>Tynki scian -  monochromia</t>
  </si>
  <si>
    <t>Epitafium Aleksandra Junosza Szaniawskiego</t>
  </si>
  <si>
    <t xml:space="preserve">obramienie kamienne </t>
  </si>
  <si>
    <t>Epitafium Marii Ilinieckiej</t>
  </si>
  <si>
    <t>Epitafium O. Augustyna Kordeckiego</t>
  </si>
  <si>
    <t>popiersie marmurowe</t>
  </si>
  <si>
    <t>8F - 1d</t>
  </si>
  <si>
    <t>element metalowy srebrzony</t>
  </si>
  <si>
    <t>Tablica upamietniajaca odnowe kościoła przez Karola Knausa</t>
  </si>
  <si>
    <t xml:space="preserve">A </t>
  </si>
  <si>
    <t>wartość brutto</t>
  </si>
  <si>
    <t>B</t>
  </si>
  <si>
    <t>C</t>
  </si>
  <si>
    <t>D</t>
  </si>
  <si>
    <t>Jednostka w dcm2/godz.</t>
  </si>
  <si>
    <t xml:space="preserve">3A-2 </t>
  </si>
  <si>
    <t>3A -2</t>
  </si>
  <si>
    <r>
      <t>Cokół ścian</t>
    </r>
    <r>
      <rPr>
        <sz val="12"/>
        <color theme="1"/>
        <rFont val="Calibri"/>
        <family val="2"/>
        <charset val="238"/>
        <scheme val="minor"/>
      </rPr>
      <t xml:space="preserve"> - kamień </t>
    </r>
  </si>
  <si>
    <r>
      <t>Kamienne bazy pilastrów</t>
    </r>
    <r>
      <rPr>
        <sz val="12"/>
        <color theme="1"/>
        <rFont val="Calibri"/>
        <family val="2"/>
        <charset val="238"/>
        <scheme val="minor"/>
      </rPr>
      <t xml:space="preserve"> - powierzchnia profilowana</t>
    </r>
  </si>
  <si>
    <r>
      <rPr>
        <b/>
        <sz val="12"/>
        <color theme="1"/>
        <rFont val="Calibri"/>
        <family val="2"/>
        <charset val="238"/>
        <scheme val="minor"/>
      </rPr>
      <t xml:space="preserve">Stolarka wiatrołapu </t>
    </r>
    <r>
      <rPr>
        <sz val="12"/>
        <color theme="1"/>
        <rFont val="Calibri"/>
        <family val="2"/>
        <charset val="238"/>
        <scheme val="minor"/>
      </rPr>
      <t xml:space="preserve">- pow.belcowana lakierowana (wraz z renowacją zawiasów, zamków, klamek) </t>
    </r>
  </si>
  <si>
    <t>8 a-4 tab.1</t>
  </si>
  <si>
    <t>8 A-1 tab. 1</t>
  </si>
  <si>
    <t>3A -30</t>
  </si>
  <si>
    <t>Konserwacja belkowania - (architraw, fryz, gzyms) - powierzchnie z dekoracją malarską w tym złocenia</t>
  </si>
  <si>
    <t>Konserwacja belkowania -(architraw,  fryz, gzyms) - powierzchnie z dekoracją malarską w tym złocenia</t>
  </si>
  <si>
    <t>1.</t>
  </si>
  <si>
    <t>1a</t>
  </si>
  <si>
    <t>1b</t>
  </si>
  <si>
    <t>3A-2</t>
  </si>
  <si>
    <t>Konserwacja belkowania  (architraw, fryz, gzyms)- powierzchnie  z dekoracją malarską w tym złocenia</t>
  </si>
  <si>
    <t xml:space="preserve">8 A -2 </t>
  </si>
  <si>
    <t>Tynki ścian poniżej belkowania         - w poziomie chóru</t>
  </si>
  <si>
    <t>Tynki scian  w obrebie kruchty                    i pod chórem - monochromia</t>
  </si>
  <si>
    <t>3 A-2</t>
  </si>
  <si>
    <t>Tynki  sklepienia i ścian - powierzchnia z dekoracją malarską</t>
  </si>
  <si>
    <t>Odnowienie kompletu tablic wotywnych oraz innych plakietek               i tablic umieszczonych w nawie</t>
  </si>
  <si>
    <t>Tynki  sklepienia i scian -  powierzchnia z dekoracją malarską</t>
  </si>
  <si>
    <t xml:space="preserve">PODSUMOWANIE WARTOŚCI PRAC KONSERWATORSKICH WE WNĘTRZU KOŚCIOŁA </t>
  </si>
  <si>
    <t>zakres</t>
  </si>
  <si>
    <t>PREZBITERIUM</t>
  </si>
  <si>
    <t>NAWA GŁÓWNA - 3 PRZĘSŁA  (bez przęsła wschodniego)</t>
  </si>
  <si>
    <t>WSCHODNIE PRZĘSŁO NAWY GŁÓWNEJ</t>
  </si>
  <si>
    <t>PRZEŚCIA ARKADOWE</t>
  </si>
  <si>
    <t>NAWY BOCZNE</t>
  </si>
  <si>
    <t>RAZEM BRUTTO:</t>
  </si>
  <si>
    <t>przyjęta stawka podstawowa w złotych</t>
  </si>
  <si>
    <t>przyjetyu stopień rewaloryzacji</t>
  </si>
  <si>
    <t>przyjety % stawki podstawowej</t>
  </si>
  <si>
    <t>przyjęty wsp</t>
  </si>
  <si>
    <t>opis -komentarz do przyjetych współczynników</t>
  </si>
  <si>
    <t xml:space="preserve">wartosć netto prac  </t>
  </si>
  <si>
    <t>1dm2</t>
  </si>
  <si>
    <t>1 dm2</t>
  </si>
  <si>
    <t>drewno Krzyża</t>
  </si>
  <si>
    <t>Sklepienie i ściany (powierzchnie ściany pn. i płd.)</t>
  </si>
  <si>
    <t>Tynki  sklepienia i ścian powyzej belkowania -  powierzchni                             z dekoracją malarską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</si>
  <si>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</si>
  <si>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</si>
  <si>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</si>
  <si>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</si>
  <si>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</si>
  <si>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</si>
  <si>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</si>
  <si>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</si>
  <si>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</si>
  <si>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</si>
  <si>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</si>
  <si>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</si>
  <si>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</si>
  <si>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</si>
  <si>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2.1</t>
  </si>
  <si>
    <t>2.2</t>
  </si>
  <si>
    <t>3.1</t>
  </si>
  <si>
    <t>3.2</t>
  </si>
  <si>
    <t>3.3</t>
  </si>
  <si>
    <t>3.4</t>
  </si>
  <si>
    <t>3.5</t>
  </si>
  <si>
    <t>3.6</t>
  </si>
  <si>
    <t>3.7</t>
  </si>
  <si>
    <t>3.8</t>
  </si>
  <si>
    <t>5.1</t>
  </si>
  <si>
    <t>5.2</t>
  </si>
  <si>
    <t>5.3</t>
  </si>
  <si>
    <t>6.1</t>
  </si>
  <si>
    <t>6.2</t>
  </si>
  <si>
    <t>6.3</t>
  </si>
  <si>
    <t>7.1</t>
  </si>
  <si>
    <t>7.2</t>
  </si>
  <si>
    <t>7.3</t>
  </si>
  <si>
    <t>7.4</t>
  </si>
  <si>
    <t>8.1</t>
  </si>
  <si>
    <t>8.2</t>
  </si>
  <si>
    <t xml:space="preserve">C. WSCHODNIE PRZĘSŁO NAWY GŁÓWNEJ - CHÓR, PRZESTRZEŃ POD CHÓREM ORAZ KRUCHTA  </t>
  </si>
  <si>
    <t>1a.1</t>
  </si>
  <si>
    <t>1a.2</t>
  </si>
  <si>
    <t>1a.3</t>
  </si>
  <si>
    <t>1a.4</t>
  </si>
  <si>
    <t>1a.5</t>
  </si>
  <si>
    <t>1a.6</t>
  </si>
  <si>
    <t>1a.7</t>
  </si>
  <si>
    <t>1b.1</t>
  </si>
  <si>
    <t>1b.2</t>
  </si>
  <si>
    <t>1b.3</t>
  </si>
  <si>
    <t>2.3</t>
  </si>
  <si>
    <t>2.4</t>
  </si>
  <si>
    <t>2.5</t>
  </si>
  <si>
    <t>2.6</t>
  </si>
  <si>
    <t>2.7</t>
  </si>
  <si>
    <t>2.8</t>
  </si>
  <si>
    <t>Stacje Drogi Krzyzowej (ściany filarowe) - szt.14</t>
  </si>
  <si>
    <t>4.1</t>
  </si>
  <si>
    <t>4.2</t>
  </si>
  <si>
    <t>4.3</t>
  </si>
  <si>
    <t>marmurowa tablica ze złoconym liternictwem</t>
  </si>
  <si>
    <t>E/a   NAWA BOCZNA POŁUDNIOWA</t>
  </si>
  <si>
    <t xml:space="preserve"> 1dm2</t>
  </si>
  <si>
    <t>razem E/b</t>
  </si>
  <si>
    <t>E/b   NAWA BOCZNA PÓŁNOCNA</t>
  </si>
  <si>
    <t>razem E/a</t>
  </si>
  <si>
    <t>KOSZTORYS  OFERTOWY</t>
  </si>
  <si>
    <t xml:space="preserve">wyliczenie ceny jednostkowej za konserwację 1 m2 </t>
  </si>
  <si>
    <r>
      <t xml:space="preserve">D. PRZEJŚCIA ARKADOWE  </t>
    </r>
    <r>
      <rPr>
        <sz val="12"/>
        <color theme="1"/>
        <rFont val="Calibri"/>
        <family val="2"/>
        <charset val="238"/>
        <scheme val="minor"/>
      </rPr>
      <t>(powierzcnie wewnetrzne arkad)</t>
    </r>
  </si>
  <si>
    <t>Razem brutto A</t>
  </si>
  <si>
    <t>Razem brutto B</t>
  </si>
  <si>
    <t>Razem brutto C</t>
  </si>
  <si>
    <t>Razem brutto D</t>
  </si>
  <si>
    <t>1a.8</t>
  </si>
  <si>
    <t>Prace konserwatorskie we wnetrzu Bazyliki w zespole klasztornym Paulinów na Skałce w Krakowie przy ul. Skałecznej 15</t>
  </si>
  <si>
    <t xml:space="preserve">1. Zasady wynagradzania artystów plastyków konserwatorów -restauratorów dóbr kultury - z listopada 2000 opublikowane przez Ogólnopolską Radę Konserwatorów Dzieł Sztuki ZPAP Vol 12 No1 (44)2001.                                                     </t>
  </si>
  <si>
    <t xml:space="preserve">    2. Kalkukacje własne</t>
  </si>
  <si>
    <t>kalkulacja własna</t>
  </si>
  <si>
    <t>Zabezpieczenie ołtarza głównego  na czas prac i odczyszczenie powierzchni ołtarza po zakończonych pracach                               w prezbiterium</t>
  </si>
  <si>
    <t>Sztukaterie - powierzchnia rzeźbiona (wokół okien,                          w płycinach, kapitele pilastrów)-               w tym złocenia</t>
  </si>
  <si>
    <t>Uzupełniajace badania sondażowe ścian i sklepienia z opracowaniem wyników badań</t>
  </si>
  <si>
    <t>komplet</t>
  </si>
  <si>
    <t>UWAGA: pola wypełnione szarym kolorem pozostają bez danych</t>
  </si>
  <si>
    <t>Okna w ścianie północnej (zewnętrzne w ramach drewnianych z witrażowym przeszkleniem oraz wewnetrzne okna metalowe z przeszkleniem) - łacznie 2 komplety ( powierzchnia otworu okiennego  w rzucie - 4,2 m2)</t>
  </si>
  <si>
    <r>
      <t xml:space="preserve">Zacheuszki </t>
    </r>
    <r>
      <rPr>
        <sz val="12"/>
        <color rgb="FF000000"/>
        <rFont val="Calibri"/>
        <family val="2"/>
        <charset val="238"/>
        <scheme val="minor"/>
      </rPr>
      <t xml:space="preserve">( przedmiar  łącznie dla 2 szt.)-  sztukateria o powierzchni rzeźbionej wraz z renowacją mosięznego kinkietu )  </t>
    </r>
  </si>
  <si>
    <t>Tynki  sklepienia i ścian powyzej belkowania-  powierzchnia                         z dekoracją malarską</t>
  </si>
  <si>
    <r>
      <t xml:space="preserve">Portale w prezbiterium                                             </t>
    </r>
    <r>
      <rPr>
        <sz val="12"/>
        <color theme="1"/>
        <rFont val="Calibri"/>
        <family val="2"/>
        <charset val="238"/>
        <scheme val="minor"/>
      </rPr>
      <t>przedmiar łacznie dla 2 szt.</t>
    </r>
  </si>
  <si>
    <r>
      <t>towarzyszące prace konserwatorskie (</t>
    </r>
    <r>
      <rPr>
        <sz val="11"/>
        <color theme="1"/>
        <rFont val="Calibri"/>
        <family val="2"/>
        <charset val="238"/>
        <scheme val="minor"/>
      </rPr>
      <t>w tym demontaże,montaże, inwentaryzacja elementów ambony</t>
    </r>
    <r>
      <rPr>
        <sz val="12"/>
        <color theme="1"/>
        <rFont val="Calibri"/>
        <family val="2"/>
        <charset val="238"/>
        <scheme val="minor"/>
      </rPr>
      <t>)</t>
    </r>
  </si>
  <si>
    <r>
      <t xml:space="preserve">Drzwi 2 - skrzydłowe intarsjowane                    </t>
    </r>
    <r>
      <rPr>
        <sz val="12"/>
        <color rgb="FF000000"/>
        <rFont val="Calibri"/>
        <family val="2"/>
        <charset val="238"/>
        <scheme val="minor"/>
      </rPr>
      <t xml:space="preserve">przedmiar dla 2 szt łącznie </t>
    </r>
    <r>
      <rPr>
        <b/>
        <sz val="12"/>
        <color rgb="FF000000"/>
        <rFont val="Calibri"/>
        <family val="2"/>
        <charset val="238"/>
        <scheme val="minor"/>
      </rPr>
      <t xml:space="preserve">                  </t>
    </r>
  </si>
  <si>
    <r>
      <t>towarzyszące prace konserwatorskie (</t>
    </r>
    <r>
      <rPr>
        <sz val="11"/>
        <color theme="1"/>
        <rFont val="Calibri"/>
        <family val="2"/>
        <charset val="238"/>
        <scheme val="minor"/>
      </rPr>
      <t>w tym demontaże,montaże, inwentaryzacja elementów stalli</t>
    </r>
    <r>
      <rPr>
        <sz val="12"/>
        <color theme="1"/>
        <rFont val="Calibri"/>
        <family val="2"/>
        <charset val="238"/>
        <scheme val="minor"/>
      </rPr>
      <t>)</t>
    </r>
  </si>
  <si>
    <r>
      <t xml:space="preserve">Drewniane intarsjowane ławki                           </t>
    </r>
    <r>
      <rPr>
        <sz val="12"/>
        <color rgb="FF000000"/>
        <rFont val="Calibri"/>
        <family val="2"/>
        <charset val="238"/>
        <scheme val="minor"/>
      </rPr>
      <t>przedmiar</t>
    </r>
    <r>
      <rPr>
        <b/>
        <sz val="12"/>
        <color rgb="FF000000"/>
        <rFont val="Calibri"/>
        <family val="2"/>
        <charset val="238"/>
        <scheme val="minor"/>
      </rPr>
      <t xml:space="preserve"> </t>
    </r>
    <r>
      <rPr>
        <sz val="12"/>
        <color rgb="FF000000"/>
        <rFont val="Calibri"/>
        <family val="2"/>
        <charset val="238"/>
        <scheme val="minor"/>
      </rPr>
      <t>łącznie dla 2 kompletów</t>
    </r>
  </si>
  <si>
    <r>
      <t>towarzyszące prace konserwatorskie (</t>
    </r>
    <r>
      <rPr>
        <sz val="11"/>
        <color theme="1"/>
        <rFont val="Calibri"/>
        <family val="2"/>
        <charset val="238"/>
        <scheme val="minor"/>
      </rPr>
      <t>w tym demontaże,montaże, inwentaryzacja elementów ławek</t>
    </r>
    <r>
      <rPr>
        <sz val="12"/>
        <color theme="1"/>
        <rFont val="Calibri"/>
        <family val="2"/>
        <charset val="238"/>
        <scheme val="minor"/>
      </rPr>
      <t>)</t>
    </r>
  </si>
  <si>
    <t>B. NAWA GŁÓWNA  (3 przęsła, bez przęsła wschodniego)</t>
  </si>
  <si>
    <r>
      <t xml:space="preserve">Lampy wieczne w krzyzu kościoła  </t>
    </r>
    <r>
      <rPr>
        <sz val="12"/>
        <color theme="1"/>
        <rFont val="Calibri"/>
        <family val="2"/>
        <charset val="238"/>
        <scheme val="minor"/>
      </rPr>
      <t xml:space="preserve">metalowe,złocone,ze szklanymi koboszonami - </t>
    </r>
    <r>
      <rPr>
        <b/>
        <sz val="12"/>
        <color theme="1"/>
        <rFont val="Calibri"/>
        <family val="2"/>
        <charset val="238"/>
        <scheme val="minor"/>
      </rPr>
      <t>komplet - 4 lampy</t>
    </r>
  </si>
  <si>
    <r>
      <t xml:space="preserve">Mosiężne kinkiety -  komplet - 6 kinkietów </t>
    </r>
    <r>
      <rPr>
        <sz val="12"/>
        <color rgb="FF000000"/>
        <rFont val="Calibri"/>
        <family val="2"/>
        <charset val="238"/>
        <scheme val="minor"/>
      </rPr>
      <t xml:space="preserve">renowacja wraz z wymianą elementów instalacji elektrycznej </t>
    </r>
  </si>
  <si>
    <r>
      <t>Zacheuszki- 6</t>
    </r>
    <r>
      <rPr>
        <sz val="12"/>
        <color rgb="FF000000"/>
        <rFont val="Calibri"/>
        <family val="2"/>
        <charset val="238"/>
        <scheme val="minor"/>
      </rPr>
      <t xml:space="preserve"> </t>
    </r>
    <r>
      <rPr>
        <b/>
        <sz val="12"/>
        <color rgb="FF000000"/>
        <rFont val="Calibri"/>
        <family val="2"/>
        <charset val="238"/>
        <scheme val="minor"/>
      </rPr>
      <t>szt</t>
    </r>
    <r>
      <rPr>
        <sz val="12"/>
        <color rgb="FF000000"/>
        <rFont val="Calibri"/>
        <family val="2"/>
        <charset val="238"/>
        <scheme val="minor"/>
      </rPr>
      <t xml:space="preserve"> -przedmiary łącznie-  sztukateria o powierzchni rzeźbionej wraz z renowacją mosiężnego kinkietu )  </t>
    </r>
  </si>
  <si>
    <t>Sztukaterie - powierzchnia rzeźbiona (w płycinach, kapitele pilastrów, nad ardadami) -  w tym złocenia</t>
  </si>
  <si>
    <t>prace zabezpieczające instrument muzyczny i szafy organowejna czas prowadzenia prac konserwatorskich przy sklepieniu         i scianach</t>
  </si>
  <si>
    <r>
      <t>towarzyszące prace konserwatorskie (</t>
    </r>
    <r>
      <rPr>
        <sz val="11"/>
        <color theme="1"/>
        <rFont val="Calibri"/>
        <family val="2"/>
        <charset val="238"/>
        <scheme val="minor"/>
      </rPr>
      <t>w tym demontaże, montaże na poszcz. Elementy,inwentaryzacja</t>
    </r>
    <r>
      <rPr>
        <sz val="12"/>
        <color theme="1"/>
        <rFont val="Calibri"/>
        <family val="2"/>
        <charset val="238"/>
        <scheme val="minor"/>
      </rPr>
      <t>)</t>
    </r>
  </si>
  <si>
    <t>8 A-10</t>
  </si>
  <si>
    <r>
      <t xml:space="preserve">Mosieżny wieloramienny żyrandol </t>
    </r>
    <r>
      <rPr>
        <sz val="12"/>
        <color theme="1"/>
        <rFont val="Calibri"/>
        <family val="2"/>
        <charset val="238"/>
        <scheme val="minor"/>
      </rPr>
      <t>renowacja wraz z wymianą elementów instalacji elektrycznej   1 szt</t>
    </r>
  </si>
  <si>
    <r>
      <rPr>
        <b/>
        <sz val="12"/>
        <color theme="1"/>
        <rFont val="Calibri"/>
        <family val="2"/>
        <charset val="238"/>
        <scheme val="minor"/>
      </rPr>
      <t>Stolarka drzwiowa na chórze</t>
    </r>
    <r>
      <rPr>
        <sz val="12"/>
        <color theme="1"/>
        <rFont val="Calibri"/>
        <family val="2"/>
        <charset val="238"/>
        <scheme val="minor"/>
      </rPr>
      <t xml:space="preserve"> -pow. lakierowana - przedmiar dla 2 szt łącznie</t>
    </r>
  </si>
  <si>
    <r>
      <t xml:space="preserve">Wewnetrzne okna metalowe - komplet: </t>
    </r>
    <r>
      <rPr>
        <sz val="12"/>
        <color theme="1"/>
        <rFont val="Calibri"/>
        <family val="2"/>
        <charset val="238"/>
        <scheme val="minor"/>
      </rPr>
      <t xml:space="preserve">- 2 szt łącznie  </t>
    </r>
  </si>
  <si>
    <t>obramienia- sztukateria o powierzchni rzeźbionej - przedmiar dla 14 szt łacznie</t>
  </si>
  <si>
    <t>obrazy olejne- przedmiar dla 14 szt.łącznie</t>
  </si>
  <si>
    <t>drewniane złocone ramy obrazów                i krzyze wieńczące- przedmiar dla 14 kompl łącznie</t>
  </si>
  <si>
    <t>Pomnik upamietniający pobyt na Skałce                         św. Jana Pawła II</t>
  </si>
  <si>
    <r>
      <t>Mosiężne kinkiety</t>
    </r>
    <r>
      <rPr>
        <sz val="12"/>
        <color rgb="FF000000"/>
        <rFont val="Calibri"/>
        <family val="2"/>
        <charset val="238"/>
        <scheme val="minor"/>
      </rPr>
      <t xml:space="preserve"> - </t>
    </r>
    <r>
      <rPr>
        <b/>
        <sz val="12"/>
        <color rgb="FF000000"/>
        <rFont val="Calibri"/>
        <family val="2"/>
        <charset val="238"/>
        <scheme val="minor"/>
      </rPr>
      <t>komplet</t>
    </r>
    <r>
      <rPr>
        <sz val="12"/>
        <color rgb="FF000000"/>
        <rFont val="Calibri"/>
        <family val="2"/>
        <charset val="238"/>
        <scheme val="minor"/>
      </rPr>
      <t xml:space="preserve">- </t>
    </r>
    <r>
      <rPr>
        <b/>
        <sz val="12"/>
        <color rgb="FF000000"/>
        <rFont val="Calibri"/>
        <family val="2"/>
        <charset val="238"/>
        <scheme val="minor"/>
      </rPr>
      <t>2 szt</t>
    </r>
    <r>
      <rPr>
        <sz val="12"/>
        <color rgb="FF000000"/>
        <rFont val="Calibri"/>
        <family val="2"/>
        <charset val="238"/>
        <scheme val="minor"/>
      </rPr>
      <t xml:space="preserve">. łącznie -   renowacja wraz                                  z wymianą elementów instalacji elektrycznej </t>
    </r>
    <r>
      <rPr>
        <b/>
        <sz val="12"/>
        <color rgb="FF000000"/>
        <rFont val="Calibri"/>
        <family val="2"/>
        <charset val="238"/>
        <scheme val="minor"/>
      </rPr>
      <t xml:space="preserve"> </t>
    </r>
    <r>
      <rPr>
        <sz val="12"/>
        <color rgb="FF000000"/>
        <rFont val="Calibri"/>
        <family val="2"/>
        <charset val="238"/>
        <scheme val="minor"/>
      </rPr>
      <t xml:space="preserve"> </t>
    </r>
  </si>
  <si>
    <r>
      <t xml:space="preserve">Mosiężne wieloramienne żyrandole </t>
    </r>
    <r>
      <rPr>
        <sz val="12"/>
        <color rgb="FF000000"/>
        <rFont val="Calibri"/>
        <family val="2"/>
        <charset val="238"/>
        <scheme val="minor"/>
      </rPr>
      <t xml:space="preserve"> -</t>
    </r>
    <r>
      <rPr>
        <b/>
        <sz val="12"/>
        <color rgb="FF000000"/>
        <rFont val="Calibri"/>
        <family val="2"/>
        <charset val="238"/>
        <scheme val="minor"/>
      </rPr>
      <t>komplet</t>
    </r>
    <r>
      <rPr>
        <sz val="12"/>
        <color rgb="FF000000"/>
        <rFont val="Calibri"/>
        <family val="2"/>
        <charset val="238"/>
        <scheme val="minor"/>
      </rPr>
      <t xml:space="preserve"> </t>
    </r>
    <r>
      <rPr>
        <b/>
        <sz val="12"/>
        <color rgb="FF000000"/>
        <rFont val="Calibri"/>
        <family val="2"/>
        <charset val="238"/>
        <scheme val="minor"/>
      </rPr>
      <t>6 szt</t>
    </r>
    <r>
      <rPr>
        <sz val="12"/>
        <color rgb="FF000000"/>
        <rFont val="Calibri"/>
        <family val="2"/>
        <charset val="238"/>
        <scheme val="minor"/>
      </rPr>
      <t xml:space="preserve">.łącznie -                              renowacja wraz z wymianą elementów instalacji elektrycznej </t>
    </r>
  </si>
  <si>
    <r>
      <t xml:space="preserve">Mosieżny wieloramienny  żyrandol </t>
    </r>
    <r>
      <rPr>
        <sz val="12"/>
        <color theme="1"/>
        <rFont val="Calibri"/>
        <family val="2"/>
        <charset val="238"/>
        <scheme val="minor"/>
      </rPr>
      <t>renowacja wraz z wymianą elementów instalacji elektrycznej</t>
    </r>
    <r>
      <rPr>
        <b/>
        <sz val="12"/>
        <color theme="1"/>
        <rFont val="Calibri"/>
        <family val="2"/>
        <charset val="238"/>
        <scheme val="minor"/>
      </rPr>
      <t xml:space="preserve"> - 1 szt</t>
    </r>
  </si>
  <si>
    <t>Zabezpieczenie ołtarzy w nawie na czas prac, konieczne demontaże elementów i ich ponowny montaz,   odczyszczenie powierzchni po pracach - komplet</t>
  </si>
  <si>
    <r>
      <t xml:space="preserve">Mosieżny wieloramienny żyrandol </t>
    </r>
    <r>
      <rPr>
        <sz val="12"/>
        <color theme="1"/>
        <rFont val="Calibri"/>
        <family val="2"/>
        <charset val="238"/>
        <scheme val="minor"/>
      </rPr>
      <t xml:space="preserve">renowacja wraz z wymianą  1 szt 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 </t>
    </r>
  </si>
  <si>
    <t>Odnowienie kompletu tablic wotywnych oraz innych plakietek            i tablic umieszczonych w nawie</t>
  </si>
  <si>
    <t>Zabezpieczenie ołtarzyw nawie na czas prac, konieczne demontaże elementów i ich ponowny montaz,   odczyszczenie powierzchni po pracach - komplet</t>
  </si>
  <si>
    <r>
      <t xml:space="preserve">Zacheuszki </t>
    </r>
    <r>
      <rPr>
        <sz val="12"/>
        <color rgb="FF000000"/>
        <rFont val="Calibri"/>
        <family val="2"/>
        <charset val="238"/>
        <scheme val="minor"/>
      </rPr>
      <t>(</t>
    </r>
    <r>
      <rPr>
        <b/>
        <sz val="12"/>
        <color rgb="FF000000"/>
        <rFont val="Calibri"/>
        <family val="2"/>
        <charset val="238"/>
        <scheme val="minor"/>
      </rPr>
      <t xml:space="preserve"> </t>
    </r>
    <r>
      <rPr>
        <sz val="12"/>
        <color rgb="FF000000"/>
        <rFont val="Calibri"/>
        <family val="2"/>
        <charset val="238"/>
        <scheme val="minor"/>
      </rPr>
      <t xml:space="preserve">przedmiar dla 2 szt łącznie)-  sztukateria o powierzchni rzeźbionej wraz z renowacją mosięznego kinkietu )  </t>
    </r>
  </si>
  <si>
    <r>
      <t>Zacheuszki</t>
    </r>
    <r>
      <rPr>
        <sz val="12"/>
        <color rgb="FF000000"/>
        <rFont val="Calibri"/>
        <family val="2"/>
        <charset val="238"/>
        <scheme val="minor"/>
      </rPr>
      <t xml:space="preserve"> (przedmiar dla- 2 szt łącznie)-  sztukateria o powierzchni rzeźbionej wraz z renowacją mosięznego kinkietu )  </t>
    </r>
  </si>
  <si>
    <r>
      <t xml:space="preserve">   </t>
    </r>
    <r>
      <rPr>
        <b/>
        <sz val="10"/>
        <color rgb="FF000000"/>
        <rFont val="Calibri"/>
        <family val="2"/>
        <charset val="238"/>
        <scheme val="minor"/>
      </rPr>
      <t xml:space="preserve"> 9</t>
    </r>
    <r>
      <rPr>
        <sz val="10"/>
        <color rgb="FF000000"/>
        <rFont val="Calibri"/>
        <family val="2"/>
        <charset val="238"/>
        <scheme val="minor"/>
      </rPr>
      <t xml:space="preserve">                       7*5*6*8 </t>
    </r>
  </si>
  <si>
    <r>
      <rPr>
        <b/>
        <sz val="10"/>
        <color rgb="FF000000"/>
        <rFont val="Calibri"/>
        <family val="2"/>
        <charset val="238"/>
        <scheme val="minor"/>
      </rPr>
      <t>10</t>
    </r>
    <r>
      <rPr>
        <sz val="10"/>
        <color rgb="FF000000"/>
        <rFont val="Calibri"/>
        <family val="2"/>
        <charset val="238"/>
        <scheme val="minor"/>
      </rPr>
      <t xml:space="preserve">                             9  </t>
    </r>
    <r>
      <rPr>
        <b/>
        <sz val="10"/>
        <color rgb="FF000000"/>
        <rFont val="Calibri"/>
        <family val="2"/>
        <charset val="238"/>
        <scheme val="minor"/>
      </rPr>
      <t xml:space="preserve">x 100 dm2                </t>
    </r>
    <r>
      <rPr>
        <sz val="10"/>
        <color rgb="FF000000"/>
        <rFont val="Calibri"/>
        <family val="2"/>
        <charset val="238"/>
        <scheme val="minor"/>
      </rPr>
      <t xml:space="preserve"> </t>
    </r>
  </si>
  <si>
    <t>Cena jednostkowa   za opracowanie konserwatorskie 1dm2</t>
  </si>
  <si>
    <t>ilość m2 powierzchni łącznie</t>
  </si>
  <si>
    <r>
      <rPr>
        <b/>
        <sz val="10"/>
        <color rgb="FF000000"/>
        <rFont val="Calibri"/>
        <family val="2"/>
        <charset val="238"/>
        <scheme val="minor"/>
      </rPr>
      <t>12</t>
    </r>
    <r>
      <rPr>
        <sz val="10"/>
        <color rgb="FF000000"/>
        <rFont val="Calibri"/>
        <family val="2"/>
        <charset val="238"/>
        <scheme val="minor"/>
      </rPr>
      <t xml:space="preserve">                                         1.  dla wyliczeń dot.kons.powierzchni w m2 = </t>
    </r>
    <r>
      <rPr>
        <u/>
        <sz val="10"/>
        <color rgb="FF000000"/>
        <rFont val="Calibri"/>
        <family val="2"/>
        <charset val="238"/>
        <scheme val="minor"/>
      </rPr>
      <t xml:space="preserve"> </t>
    </r>
    <r>
      <rPr>
        <sz val="10"/>
        <color rgb="FF000000"/>
        <rFont val="Calibri"/>
        <family val="2"/>
        <charset val="238"/>
        <scheme val="minor"/>
      </rPr>
      <t xml:space="preserve">10*11                                  2. dla działań w oparciu o kalk.własną - kolumna 12 = wartość prac       </t>
    </r>
  </si>
  <si>
    <r>
      <t>Mosiężne kinkiety- komplet - szt.8</t>
    </r>
    <r>
      <rPr>
        <sz val="12"/>
        <color rgb="FF000000"/>
        <rFont val="Calibri"/>
        <family val="2"/>
        <charset val="238"/>
        <scheme val="minor"/>
      </rPr>
      <t xml:space="preserve"> łacznie</t>
    </r>
    <r>
      <rPr>
        <b/>
        <sz val="12"/>
        <color rgb="FF000000"/>
        <rFont val="Calibri"/>
        <family val="2"/>
        <charset val="238"/>
        <scheme val="minor"/>
      </rPr>
      <t xml:space="preserve"> </t>
    </r>
    <r>
      <rPr>
        <sz val="12"/>
        <color rgb="FF000000"/>
        <rFont val="Calibri"/>
        <family val="2"/>
        <charset val="238"/>
        <scheme val="minor"/>
      </rPr>
      <t>renowacja wraz z wymianą elementów instalacji elektrycznej - komplet</t>
    </r>
  </si>
  <si>
    <t>E</t>
  </si>
  <si>
    <t>Tynki  sklepienia i ścian powyzej belkowania-  powierzchni                        z dekoracją malarską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</si>
</sst>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#,##0.00\ &quot;zł&quot;;\-#,##0.00\ &quot;zł&quot;"/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#,##0.00_ ;[Red]\-#,##0.00\ "/>
    <numFmt numFmtId="166" formatCode="#,##0.00\ _z_ł"/>
    <numFmt numFmtId="167" formatCode="#,##0.00_ ;\-#,##0.00\ "/>
    <numFmt numFmtId="168" formatCode="0.00_ ;[Red]\-0.00\ 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2"/>
      <color rgb="FF000000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u/>
      <sz val="10"/>
      <color rgb="FF000000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6" fillId="0" borderId="0" applyFont="0" applyFill="0" applyBorder="0" applyAlignment="0" applyProtection="0"/>
  </cellStyleXfs>
  <cellXfs count="494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0" fillId="0" borderId="17" xfId="0" applyBorder="1"/>
    <xf numFmtId="0" fontId="0" fillId="0" borderId="1" xfId="0" applyBorder="1"/>
    <xf numFmtId="4" fontId="0" fillId="0" borderId="0" xfId="0" applyNumberFormat="1"/>
    <xf numFmtId="0" fontId="1" fillId="0" borderId="3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10" fontId="4" fillId="5" borderId="1" xfId="0" applyNumberFormat="1" applyFont="1" applyFill="1" applyBorder="1" applyAlignment="1">
      <alignment horizontal="center" vertical="center" wrapText="1"/>
    </xf>
    <xf numFmtId="8" fontId="4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1" fontId="9" fillId="5" borderId="1" xfId="0" applyNumberFormat="1" applyFont="1" applyFill="1" applyBorder="1" applyAlignment="1">
      <alignment horizontal="center" vertical="center" wrapText="1"/>
    </xf>
    <xf numFmtId="10" fontId="9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10" fontId="9" fillId="5" borderId="2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8" fontId="4" fillId="5" borderId="2" xfId="0" applyNumberFormat="1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10" fontId="9" fillId="5" borderId="8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10" fontId="9" fillId="5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10" fontId="4" fillId="6" borderId="1" xfId="0" applyNumberFormat="1" applyFont="1" applyFill="1" applyBorder="1" applyAlignment="1">
      <alignment horizontal="center" vertical="center" wrapText="1"/>
    </xf>
    <xf numFmtId="8" fontId="4" fillId="6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1" fontId="9" fillId="6" borderId="1" xfId="0" applyNumberFormat="1" applyFont="1" applyFill="1" applyBorder="1" applyAlignment="1">
      <alignment horizontal="center" vertical="center" wrapText="1"/>
    </xf>
    <xf numFmtId="10" fontId="9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10" fontId="9" fillId="6" borderId="2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4" fontId="4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8" fontId="4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1" fontId="9" fillId="3" borderId="1" xfId="0" applyNumberFormat="1" applyFont="1" applyFill="1" applyBorder="1" applyAlignment="1">
      <alignment horizontal="center" vertical="center" wrapText="1"/>
    </xf>
    <xf numFmtId="10" fontId="9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4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10" fontId="9" fillId="9" borderId="1" xfId="0" applyNumberFormat="1" applyFont="1" applyFill="1" applyBorder="1" applyAlignment="1">
      <alignment horizontal="center" vertical="center" wrapText="1"/>
    </xf>
    <xf numFmtId="8" fontId="4" fillId="9" borderId="1" xfId="0" applyNumberFormat="1" applyFont="1" applyFill="1" applyBorder="1" applyAlignment="1">
      <alignment horizontal="center" vertical="center" wrapText="1"/>
    </xf>
    <xf numFmtId="10" fontId="4" fillId="9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/>
    </xf>
    <xf numFmtId="0" fontId="2" fillId="6" borderId="15" xfId="0" applyFont="1" applyFill="1" applyBorder="1" applyAlignment="1">
      <alignment vertical="center"/>
    </xf>
    <xf numFmtId="0" fontId="2" fillId="6" borderId="7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 textRotation="90" wrapText="1"/>
    </xf>
    <xf numFmtId="10" fontId="9" fillId="9" borderId="8" xfId="0" applyNumberFormat="1" applyFont="1" applyFill="1" applyBorder="1" applyAlignment="1">
      <alignment horizontal="center" vertical="center" wrapText="1"/>
    </xf>
    <xf numFmtId="2" fontId="2" fillId="5" borderId="29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textRotation="90" wrapText="1"/>
    </xf>
    <xf numFmtId="0" fontId="7" fillId="3" borderId="43" xfId="0" applyFont="1" applyFill="1" applyBorder="1" applyAlignment="1">
      <alignment horizontal="center" vertical="center" textRotation="90" wrapText="1"/>
    </xf>
    <xf numFmtId="2" fontId="4" fillId="5" borderId="1" xfId="0" applyNumberFormat="1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166" fontId="11" fillId="5" borderId="1" xfId="0" applyNumberFormat="1" applyFont="1" applyFill="1" applyBorder="1" applyAlignment="1">
      <alignment horizontal="center" vertical="center"/>
    </xf>
    <xf numFmtId="166" fontId="4" fillId="5" borderId="1" xfId="0" applyNumberFormat="1" applyFont="1" applyFill="1" applyBorder="1" applyAlignment="1">
      <alignment horizontal="center" vertical="center"/>
    </xf>
    <xf numFmtId="166" fontId="4" fillId="5" borderId="1" xfId="0" applyNumberFormat="1" applyFont="1" applyFill="1" applyBorder="1" applyAlignment="1">
      <alignment horizontal="center" vertical="center" wrapText="1"/>
    </xf>
    <xf numFmtId="2" fontId="4" fillId="5" borderId="2" xfId="0" applyNumberFormat="1" applyFont="1" applyFill="1" applyBorder="1" applyAlignment="1">
      <alignment horizontal="center" vertical="center"/>
    </xf>
    <xf numFmtId="2" fontId="4" fillId="5" borderId="8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2" fontId="11" fillId="6" borderId="1" xfId="0" applyNumberFormat="1" applyFont="1" applyFill="1" applyBorder="1" applyAlignment="1">
      <alignment horizontal="center" vertical="center"/>
    </xf>
    <xf numFmtId="2" fontId="4" fillId="6" borderId="1" xfId="0" applyNumberFormat="1" applyFont="1" applyFill="1" applyBorder="1" applyAlignment="1">
      <alignment horizontal="center" vertical="center"/>
    </xf>
    <xf numFmtId="2" fontId="4" fillId="6" borderId="2" xfId="0" applyNumberFormat="1" applyFont="1" applyFill="1" applyBorder="1" applyAlignment="1">
      <alignment horizontal="center" vertical="center"/>
    </xf>
    <xf numFmtId="164" fontId="3" fillId="5" borderId="11" xfId="0" applyNumberFormat="1" applyFont="1" applyFill="1" applyBorder="1" applyAlignment="1">
      <alignment horizontal="center" vertical="center" wrapText="1"/>
    </xf>
    <xf numFmtId="164" fontId="3" fillId="5" borderId="6" xfId="0" applyNumberFormat="1" applyFont="1" applyFill="1" applyBorder="1" applyAlignment="1">
      <alignment horizontal="center" vertical="center" wrapText="1"/>
    </xf>
    <xf numFmtId="165" fontId="2" fillId="6" borderId="31" xfId="0" applyNumberFormat="1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wrapText="1"/>
    </xf>
    <xf numFmtId="4" fontId="2" fillId="0" borderId="35" xfId="0" applyNumberFormat="1" applyFont="1" applyBorder="1" applyAlignment="1">
      <alignment horizontal="center" vertical="center"/>
    </xf>
    <xf numFmtId="4" fontId="2" fillId="11" borderId="36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 wrapText="1"/>
    </xf>
    <xf numFmtId="2" fontId="4" fillId="9" borderId="1" xfId="0" applyNumberFormat="1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wrapText="1"/>
    </xf>
    <xf numFmtId="167" fontId="2" fillId="6" borderId="31" xfId="0" applyNumberFormat="1" applyFont="1" applyFill="1" applyBorder="1" applyAlignment="1">
      <alignment horizontal="center" vertical="center"/>
    </xf>
    <xf numFmtId="4" fontId="2" fillId="11" borderId="35" xfId="0" applyNumberFormat="1" applyFont="1" applyFill="1" applyBorder="1" applyAlignment="1">
      <alignment horizontal="center" vertical="center"/>
    </xf>
    <xf numFmtId="165" fontId="9" fillId="5" borderId="15" xfId="0" applyNumberFormat="1" applyFont="1" applyFill="1" applyBorder="1" applyAlignment="1">
      <alignment horizontal="center" vertical="center" wrapText="1"/>
    </xf>
    <xf numFmtId="4" fontId="9" fillId="5" borderId="8" xfId="0" applyNumberFormat="1" applyFont="1" applyFill="1" applyBorder="1" applyAlignment="1">
      <alignment horizontal="center" vertical="center" wrapText="1"/>
    </xf>
    <xf numFmtId="165" fontId="2" fillId="6" borderId="35" xfId="0" applyNumberFormat="1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2" fontId="4" fillId="3" borderId="15" xfId="0" applyNumberFormat="1" applyFont="1" applyFill="1" applyBorder="1" applyAlignment="1">
      <alignment horizontal="center" vertical="center"/>
    </xf>
    <xf numFmtId="2" fontId="4" fillId="6" borderId="15" xfId="0" applyNumberFormat="1" applyFont="1" applyFill="1" applyBorder="1" applyAlignment="1">
      <alignment horizontal="center" vertical="center"/>
    </xf>
    <xf numFmtId="165" fontId="2" fillId="11" borderId="35" xfId="0" applyNumberFormat="1" applyFont="1" applyFill="1" applyBorder="1" applyAlignment="1">
      <alignment horizontal="center" vertical="center"/>
    </xf>
    <xf numFmtId="165" fontId="2" fillId="11" borderId="36" xfId="0" applyNumberFormat="1" applyFont="1" applyFill="1" applyBorder="1" applyAlignment="1">
      <alignment horizontal="center" vertical="center"/>
    </xf>
    <xf numFmtId="44" fontId="0" fillId="0" borderId="0" xfId="1" applyFont="1"/>
    <xf numFmtId="10" fontId="3" fillId="6" borderId="6" xfId="0" applyNumberFormat="1" applyFont="1" applyFill="1" applyBorder="1" applyAlignment="1">
      <alignment horizontal="center" vertical="center" wrapText="1"/>
    </xf>
    <xf numFmtId="2" fontId="9" fillId="5" borderId="2" xfId="0" applyNumberFormat="1" applyFont="1" applyFill="1" applyBorder="1" applyAlignment="1">
      <alignment horizontal="center" vertical="center" wrapText="1"/>
    </xf>
    <xf numFmtId="2" fontId="9" fillId="5" borderId="8" xfId="0" applyNumberFormat="1" applyFont="1" applyFill="1" applyBorder="1" applyAlignment="1">
      <alignment horizontal="center" vertical="center" wrapText="1"/>
    </xf>
    <xf numFmtId="2" fontId="4" fillId="6" borderId="1" xfId="0" applyNumberFormat="1" applyFont="1" applyFill="1" applyBorder="1" applyAlignment="1">
      <alignment horizontal="center" vertical="center" wrapText="1"/>
    </xf>
    <xf numFmtId="2" fontId="9" fillId="6" borderId="1" xfId="0" applyNumberFormat="1" applyFont="1" applyFill="1" applyBorder="1" applyAlignment="1">
      <alignment horizontal="center" vertical="center" wrapText="1"/>
    </xf>
    <xf numFmtId="2" fontId="9" fillId="6" borderId="2" xfId="0" applyNumberFormat="1" applyFont="1" applyFill="1" applyBorder="1" applyAlignment="1">
      <alignment horizontal="center" vertical="center" wrapText="1"/>
    </xf>
    <xf numFmtId="2" fontId="3" fillId="6" borderId="6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2" fontId="0" fillId="3" borderId="6" xfId="0" applyNumberFormat="1" applyFill="1" applyBorder="1" applyAlignment="1">
      <alignment horizontal="center" vertical="center" wrapText="1"/>
    </xf>
    <xf numFmtId="2" fontId="4" fillId="9" borderId="1" xfId="0" applyNumberFormat="1" applyFont="1" applyFill="1" applyBorder="1" applyAlignment="1">
      <alignment horizontal="center" vertical="center" wrapText="1"/>
    </xf>
    <xf numFmtId="2" fontId="9" fillId="9" borderId="1" xfId="0" applyNumberFormat="1" applyFont="1" applyFill="1" applyBorder="1" applyAlignment="1">
      <alignment horizontal="center" vertical="center" wrapText="1"/>
    </xf>
    <xf numFmtId="2" fontId="9" fillId="9" borderId="8" xfId="0" applyNumberFormat="1" applyFont="1" applyFill="1" applyBorder="1" applyAlignment="1">
      <alignment horizontal="center" vertical="center" wrapText="1"/>
    </xf>
    <xf numFmtId="166" fontId="4" fillId="6" borderId="1" xfId="0" applyNumberFormat="1" applyFont="1" applyFill="1" applyBorder="1" applyAlignment="1">
      <alignment horizontal="center" vertical="center" wrapText="1"/>
    </xf>
    <xf numFmtId="166" fontId="3" fillId="6" borderId="6" xfId="0" applyNumberFormat="1" applyFont="1" applyFill="1" applyBorder="1" applyAlignment="1">
      <alignment horizontal="center" vertical="center" wrapText="1"/>
    </xf>
    <xf numFmtId="166" fontId="4" fillId="3" borderId="1" xfId="0" applyNumberFormat="1" applyFont="1" applyFill="1" applyBorder="1" applyAlignment="1">
      <alignment horizontal="center" vertical="center" wrapText="1"/>
    </xf>
    <xf numFmtId="166" fontId="0" fillId="3" borderId="6" xfId="0" applyNumberFormat="1" applyFill="1" applyBorder="1" applyAlignment="1">
      <alignment horizontal="center" vertical="center" wrapText="1"/>
    </xf>
    <xf numFmtId="166" fontId="4" fillId="9" borderId="1" xfId="0" applyNumberFormat="1" applyFont="1" applyFill="1" applyBorder="1" applyAlignment="1">
      <alignment horizontal="center" vertical="center"/>
    </xf>
    <xf numFmtId="166" fontId="4" fillId="9" borderId="8" xfId="0" applyNumberFormat="1" applyFont="1" applyFill="1" applyBorder="1" applyAlignment="1">
      <alignment horizontal="center" vertical="center" wrapText="1"/>
    </xf>
    <xf numFmtId="7" fontId="4" fillId="6" borderId="1" xfId="0" applyNumberFormat="1" applyFont="1" applyFill="1" applyBorder="1" applyAlignment="1">
      <alignment horizontal="center" vertical="center"/>
    </xf>
    <xf numFmtId="166" fontId="4" fillId="6" borderId="1" xfId="0" applyNumberFormat="1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 wrapText="1"/>
    </xf>
    <xf numFmtId="4" fontId="9" fillId="5" borderId="1" xfId="0" applyNumberFormat="1" applyFont="1" applyFill="1" applyBorder="1" applyAlignment="1">
      <alignment horizontal="center" vertical="center" wrapText="1"/>
    </xf>
    <xf numFmtId="4" fontId="4" fillId="6" borderId="1" xfId="0" applyNumberFormat="1" applyFont="1" applyFill="1" applyBorder="1" applyAlignment="1">
      <alignment horizontal="center" vertical="center" wrapText="1"/>
    </xf>
    <xf numFmtId="4" fontId="9" fillId="6" borderId="1" xfId="0" applyNumberFormat="1" applyFont="1" applyFill="1" applyBorder="1" applyAlignment="1">
      <alignment horizontal="center" vertical="center" wrapText="1"/>
    </xf>
    <xf numFmtId="4" fontId="9" fillId="6" borderId="2" xfId="0" applyNumberFormat="1" applyFont="1" applyFill="1" applyBorder="1" applyAlignment="1">
      <alignment horizontal="center" vertical="center" wrapText="1"/>
    </xf>
    <xf numFmtId="4" fontId="3" fillId="6" borderId="6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4" fontId="0" fillId="3" borderId="6" xfId="0" applyNumberFormat="1" applyFill="1" applyBorder="1" applyAlignment="1">
      <alignment horizontal="center" vertical="center" wrapText="1"/>
    </xf>
    <xf numFmtId="4" fontId="9" fillId="9" borderId="1" xfId="0" applyNumberFormat="1" applyFont="1" applyFill="1" applyBorder="1" applyAlignment="1">
      <alignment horizontal="center" vertical="center" wrapText="1"/>
    </xf>
    <xf numFmtId="4" fontId="4" fillId="9" borderId="1" xfId="0" applyNumberFormat="1" applyFont="1" applyFill="1" applyBorder="1" applyAlignment="1">
      <alignment horizontal="center" vertical="center"/>
    </xf>
    <xf numFmtId="4" fontId="9" fillId="9" borderId="8" xfId="0" applyNumberFormat="1" applyFont="1" applyFill="1" applyBorder="1" applyAlignment="1">
      <alignment horizontal="center" vertical="center" wrapText="1"/>
    </xf>
    <xf numFmtId="4" fontId="3" fillId="9" borderId="8" xfId="0" applyNumberFormat="1" applyFont="1" applyFill="1" applyBorder="1" applyAlignment="1">
      <alignment horizontal="center" vertical="center" wrapText="1"/>
    </xf>
    <xf numFmtId="168" fontId="3" fillId="9" borderId="42" xfId="0" applyNumberFormat="1" applyFont="1" applyFill="1" applyBorder="1" applyAlignment="1">
      <alignment horizontal="center" vertical="center" wrapText="1"/>
    </xf>
    <xf numFmtId="166" fontId="4" fillId="5" borderId="8" xfId="0" applyNumberFormat="1" applyFont="1" applyFill="1" applyBorder="1" applyAlignment="1">
      <alignment horizontal="center" vertical="center"/>
    </xf>
    <xf numFmtId="164" fontId="2" fillId="4" borderId="24" xfId="0" applyNumberFormat="1" applyFont="1" applyFill="1" applyBorder="1" applyAlignment="1">
      <alignment horizontal="center" vertical="center"/>
    </xf>
    <xf numFmtId="166" fontId="9" fillId="5" borderId="1" xfId="0" applyNumberFormat="1" applyFont="1" applyFill="1" applyBorder="1" applyAlignment="1">
      <alignment horizontal="center" vertical="center" wrapText="1"/>
    </xf>
    <xf numFmtId="166" fontId="9" fillId="5" borderId="8" xfId="0" applyNumberFormat="1" applyFont="1" applyFill="1" applyBorder="1" applyAlignment="1">
      <alignment horizontal="center" vertical="center" wrapText="1"/>
    </xf>
    <xf numFmtId="8" fontId="3" fillId="4" borderId="24" xfId="0" applyNumberFormat="1" applyFont="1" applyFill="1" applyBorder="1" applyAlignment="1">
      <alignment horizontal="center" vertical="center" wrapText="1"/>
    </xf>
    <xf numFmtId="164" fontId="3" fillId="4" borderId="24" xfId="0" applyNumberFormat="1" applyFont="1" applyFill="1" applyBorder="1" applyAlignment="1">
      <alignment horizontal="center" vertical="center" wrapText="1"/>
    </xf>
    <xf numFmtId="164" fontId="2" fillId="0" borderId="32" xfId="0" applyNumberFormat="1" applyFont="1" applyBorder="1" applyAlignment="1">
      <alignment horizontal="center" vertical="center" wrapText="1"/>
    </xf>
    <xf numFmtId="164" fontId="2" fillId="0" borderId="45" xfId="0" applyNumberFormat="1" applyFont="1" applyBorder="1" applyAlignment="1">
      <alignment horizontal="center" vertical="center" wrapText="1"/>
    </xf>
    <xf numFmtId="164" fontId="2" fillId="2" borderId="46" xfId="0" applyNumberFormat="1" applyFont="1" applyFill="1" applyBorder="1" applyAlignment="1">
      <alignment horizontal="center" vertical="center"/>
    </xf>
    <xf numFmtId="166" fontId="11" fillId="6" borderId="1" xfId="0" applyNumberFormat="1" applyFont="1" applyFill="1" applyBorder="1" applyAlignment="1">
      <alignment horizontal="center" vertical="center"/>
    </xf>
    <xf numFmtId="166" fontId="4" fillId="6" borderId="8" xfId="0" applyNumberFormat="1" applyFont="1" applyFill="1" applyBorder="1" applyAlignment="1">
      <alignment horizontal="center" vertical="center"/>
    </xf>
    <xf numFmtId="164" fontId="2" fillId="7" borderId="24" xfId="0" applyNumberFormat="1" applyFont="1" applyFill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 wrapText="1"/>
    </xf>
    <xf numFmtId="164" fontId="2" fillId="2" borderId="24" xfId="0" applyNumberFormat="1" applyFont="1" applyFill="1" applyBorder="1" applyAlignment="1">
      <alignment horizontal="center" vertical="center" wrapText="1"/>
    </xf>
    <xf numFmtId="166" fontId="4" fillId="3" borderId="1" xfId="0" applyNumberFormat="1" applyFont="1" applyFill="1" applyBorder="1" applyAlignment="1">
      <alignment horizontal="center" vertical="center"/>
    </xf>
    <xf numFmtId="8" fontId="2" fillId="8" borderId="24" xfId="0" applyNumberFormat="1" applyFont="1" applyFill="1" applyBorder="1" applyAlignment="1">
      <alignment horizontal="center" vertical="center" wrapText="1"/>
    </xf>
    <xf numFmtId="166" fontId="11" fillId="3" borderId="1" xfId="0" applyNumberFormat="1" applyFont="1" applyFill="1" applyBorder="1" applyAlignment="1">
      <alignment horizontal="center" vertical="center"/>
    </xf>
    <xf numFmtId="164" fontId="2" fillId="8" borderId="24" xfId="0" applyNumberFormat="1" applyFont="1" applyFill="1" applyBorder="1" applyAlignment="1">
      <alignment horizontal="center" vertical="center"/>
    </xf>
    <xf numFmtId="164" fontId="2" fillId="2" borderId="24" xfId="0" applyNumberFormat="1" applyFont="1" applyFill="1" applyBorder="1" applyAlignment="1">
      <alignment horizontal="center" vertical="center"/>
    </xf>
    <xf numFmtId="164" fontId="2" fillId="0" borderId="32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164" fontId="2" fillId="10" borderId="24" xfId="0" applyNumberFormat="1" applyFont="1" applyFill="1" applyBorder="1" applyAlignment="1">
      <alignment horizontal="center" vertical="center"/>
    </xf>
    <xf numFmtId="7" fontId="2" fillId="10" borderId="24" xfId="0" applyNumberFormat="1" applyFont="1" applyFill="1" applyBorder="1" applyAlignment="1">
      <alignment horizontal="center" vertical="center"/>
    </xf>
    <xf numFmtId="164" fontId="2" fillId="12" borderId="24" xfId="0" applyNumberFormat="1" applyFont="1" applyFill="1" applyBorder="1" applyAlignment="1">
      <alignment horizontal="center" vertical="center"/>
    </xf>
    <xf numFmtId="164" fontId="2" fillId="12" borderId="18" xfId="0" applyNumberFormat="1" applyFont="1" applyFill="1" applyBorder="1" applyAlignment="1">
      <alignment horizontal="center" vertical="center"/>
    </xf>
    <xf numFmtId="49" fontId="4" fillId="5" borderId="31" xfId="0" applyNumberFormat="1" applyFont="1" applyFill="1" applyBorder="1" applyAlignment="1">
      <alignment horizontal="center" vertical="center"/>
    </xf>
    <xf numFmtId="49" fontId="2" fillId="5" borderId="31" xfId="0" applyNumberFormat="1" applyFont="1" applyFill="1" applyBorder="1" applyAlignment="1">
      <alignment horizontal="center" vertical="center"/>
    </xf>
    <xf numFmtId="49" fontId="4" fillId="5" borderId="39" xfId="0" applyNumberFormat="1" applyFont="1" applyFill="1" applyBorder="1" applyAlignment="1">
      <alignment horizontal="center" vertical="center"/>
    </xf>
    <xf numFmtId="49" fontId="2" fillId="5" borderId="39" xfId="0" applyNumberFormat="1" applyFont="1" applyFill="1" applyBorder="1" applyAlignment="1">
      <alignment horizontal="center" vertical="center"/>
    </xf>
    <xf numFmtId="49" fontId="9" fillId="5" borderId="31" xfId="0" applyNumberFormat="1" applyFont="1" applyFill="1" applyBorder="1" applyAlignment="1">
      <alignment horizontal="center" vertical="center" wrapText="1"/>
    </xf>
    <xf numFmtId="49" fontId="0" fillId="5" borderId="35" xfId="0" applyNumberFormat="1" applyFill="1" applyBorder="1"/>
    <xf numFmtId="49" fontId="3" fillId="5" borderId="35" xfId="0" applyNumberFormat="1" applyFont="1" applyFill="1" applyBorder="1" applyAlignment="1">
      <alignment horizontal="center" vertical="center" wrapText="1"/>
    </xf>
    <xf numFmtId="49" fontId="9" fillId="5" borderId="39" xfId="0" applyNumberFormat="1" applyFont="1" applyFill="1" applyBorder="1" applyAlignment="1">
      <alignment horizontal="center" vertical="center" wrapText="1"/>
    </xf>
    <xf numFmtId="49" fontId="4" fillId="6" borderId="31" xfId="0" applyNumberFormat="1" applyFont="1" applyFill="1" applyBorder="1" applyAlignment="1">
      <alignment horizontal="center" vertical="center"/>
    </xf>
    <xf numFmtId="49" fontId="2" fillId="6" borderId="31" xfId="0" applyNumberFormat="1" applyFont="1" applyFill="1" applyBorder="1" applyAlignment="1">
      <alignment horizontal="center" vertical="center"/>
    </xf>
    <xf numFmtId="49" fontId="4" fillId="3" borderId="31" xfId="0" applyNumberFormat="1" applyFont="1" applyFill="1" applyBorder="1" applyAlignment="1">
      <alignment horizontal="center" vertical="center"/>
    </xf>
    <xf numFmtId="49" fontId="2" fillId="3" borderId="35" xfId="0" applyNumberFormat="1" applyFont="1" applyFill="1" applyBorder="1" applyAlignment="1">
      <alignment horizontal="center" vertical="center"/>
    </xf>
    <xf numFmtId="49" fontId="2" fillId="3" borderId="31" xfId="0" applyNumberFormat="1" applyFont="1" applyFill="1" applyBorder="1" applyAlignment="1">
      <alignment horizontal="center" vertical="center"/>
    </xf>
    <xf numFmtId="49" fontId="4" fillId="9" borderId="31" xfId="0" applyNumberFormat="1" applyFont="1" applyFill="1" applyBorder="1" applyAlignment="1">
      <alignment horizontal="center" vertical="center"/>
    </xf>
    <xf numFmtId="49" fontId="2" fillId="9" borderId="31" xfId="0" applyNumberFormat="1" applyFont="1" applyFill="1" applyBorder="1" applyAlignment="1">
      <alignment horizontal="center" vertical="center"/>
    </xf>
    <xf numFmtId="49" fontId="2" fillId="9" borderId="39" xfId="0" applyNumberFormat="1" applyFont="1" applyFill="1" applyBorder="1" applyAlignment="1">
      <alignment horizontal="center" vertical="center"/>
    </xf>
    <xf numFmtId="49" fontId="2" fillId="6" borderId="31" xfId="0" applyNumberFormat="1" applyFont="1" applyFill="1" applyBorder="1"/>
    <xf numFmtId="4" fontId="14" fillId="5" borderId="1" xfId="0" applyNumberFormat="1" applyFont="1" applyFill="1" applyBorder="1" applyAlignment="1">
      <alignment horizontal="center" vertical="center" wrapText="1"/>
    </xf>
    <xf numFmtId="4" fontId="14" fillId="6" borderId="1" xfId="0" applyNumberFormat="1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4" fontId="14" fillId="9" borderId="1" xfId="0" applyNumberFormat="1" applyFont="1" applyFill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0" borderId="3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2" fillId="6" borderId="30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1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left" vertical="center"/>
    </xf>
    <xf numFmtId="0" fontId="2" fillId="6" borderId="22" xfId="0" applyFont="1" applyFill="1" applyBorder="1" applyAlignment="1">
      <alignment horizontal="left" vertical="center"/>
    </xf>
    <xf numFmtId="0" fontId="2" fillId="6" borderId="15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left" vertical="center"/>
    </xf>
    <xf numFmtId="0" fontId="2" fillId="6" borderId="10" xfId="0" applyFont="1" applyFill="1" applyBorder="1" applyAlignment="1">
      <alignment horizontal="left" vertical="center"/>
    </xf>
    <xf numFmtId="0" fontId="4" fillId="6" borderId="15" xfId="0" applyFont="1" applyFill="1" applyBorder="1"/>
    <xf numFmtId="0" fontId="0" fillId="0" borderId="6" xfId="0" applyBorder="1"/>
    <xf numFmtId="0" fontId="0" fillId="0" borderId="35" xfId="0" applyBorder="1"/>
    <xf numFmtId="0" fontId="4" fillId="6" borderId="49" xfId="0" applyFont="1" applyFill="1" applyBorder="1" applyAlignment="1">
      <alignment vertical="center"/>
    </xf>
    <xf numFmtId="0" fontId="0" fillId="0" borderId="50" xfId="0" applyBorder="1" applyAlignment="1">
      <alignment vertical="center"/>
    </xf>
    <xf numFmtId="0" fontId="4" fillId="6" borderId="20" xfId="0" applyFont="1" applyFill="1" applyBorder="1"/>
    <xf numFmtId="0" fontId="0" fillId="0" borderId="21" xfId="0" applyBorder="1"/>
    <xf numFmtId="0" fontId="0" fillId="0" borderId="47" xfId="0" applyBorder="1"/>
    <xf numFmtId="0" fontId="4" fillId="6" borderId="20" xfId="0" applyFont="1" applyFill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47" xfId="0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3" fillId="5" borderId="18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horizontal="left" vertical="center" wrapText="1"/>
    </xf>
    <xf numFmtId="0" fontId="3" fillId="5" borderId="28" xfId="0" applyFont="1" applyFill="1" applyBorder="1" applyAlignment="1">
      <alignment horizontal="left" vertical="center" wrapText="1"/>
    </xf>
    <xf numFmtId="0" fontId="2" fillId="5" borderId="15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35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1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/>
    </xf>
    <xf numFmtId="0" fontId="3" fillId="5" borderId="1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40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left" vertical="center" wrapText="1"/>
    </xf>
    <xf numFmtId="0" fontId="3" fillId="6" borderId="28" xfId="0" applyFont="1" applyFill="1" applyBorder="1" applyAlignment="1">
      <alignment horizontal="left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28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0" fillId="0" borderId="0" xfId="0"/>
    <xf numFmtId="0" fontId="2" fillId="0" borderId="2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49" fontId="4" fillId="6" borderId="1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6" borderId="11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/>
    </xf>
    <xf numFmtId="0" fontId="4" fillId="6" borderId="16" xfId="0" applyFont="1" applyFill="1" applyBorder="1"/>
    <xf numFmtId="0" fontId="0" fillId="0" borderId="9" xfId="0" applyBorder="1"/>
    <xf numFmtId="0" fontId="0" fillId="0" borderId="28" xfId="0" applyBorder="1"/>
    <xf numFmtId="0" fontId="9" fillId="3" borderId="1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0" fillId="0" borderId="0" xfId="0" applyFont="1" applyFill="1" applyAlignment="1"/>
    <xf numFmtId="0" fontId="4" fillId="0" borderId="0" xfId="0" applyFont="1" applyFill="1" applyAlignment="1"/>
    <xf numFmtId="0" fontId="0" fillId="0" borderId="41" xfId="0" applyFill="1" applyBorder="1" applyAlignment="1"/>
    <xf numFmtId="0" fontId="10" fillId="0" borderId="41" xfId="0" applyFont="1" applyFill="1" applyBorder="1" applyAlignment="1">
      <alignment vertical="top"/>
    </xf>
    <xf numFmtId="0" fontId="0" fillId="0" borderId="41" xfId="0" applyFill="1" applyBorder="1" applyAlignment="1">
      <alignment vertical="top"/>
    </xf>
    <xf numFmtId="0" fontId="14" fillId="5" borderId="1" xfId="0" applyFont="1" applyFill="1" applyBorder="1" applyAlignment="1">
      <alignment horizontal="center" vertical="center" textRotation="90" wrapText="1"/>
    </xf>
    <xf numFmtId="166" fontId="4" fillId="9" borderId="1" xfId="0" applyNumberFormat="1" applyFont="1" applyFill="1" applyBorder="1" applyAlignment="1">
      <alignment horizontal="center" vertical="center" wrapText="1"/>
    </xf>
    <xf numFmtId="10" fontId="4" fillId="9" borderId="1" xfId="0" applyNumberFormat="1" applyFont="1" applyFill="1" applyBorder="1" applyAlignment="1">
      <alignment horizontal="center" vertical="center" wrapText="1"/>
    </xf>
    <xf numFmtId="4" fontId="4" fillId="9" borderId="1" xfId="0" applyNumberFormat="1" applyFont="1" applyFill="1" applyBorder="1" applyAlignment="1">
      <alignment horizontal="center" vertical="center" wrapText="1"/>
    </xf>
    <xf numFmtId="168" fontId="2" fillId="9" borderId="1" xfId="0" applyNumberFormat="1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textRotation="90"/>
    </xf>
    <xf numFmtId="0" fontId="10" fillId="0" borderId="17" xfId="0" applyFont="1" applyFill="1" applyBorder="1" applyAlignment="1">
      <alignment vertical="top"/>
    </xf>
    <xf numFmtId="0" fontId="0" fillId="0" borderId="17" xfId="0" applyBorder="1" applyAlignment="1"/>
    <xf numFmtId="4" fontId="2" fillId="9" borderId="8" xfId="0" applyNumberFormat="1" applyFont="1" applyFill="1" applyBorder="1" applyAlignment="1">
      <alignment horizontal="center" vertical="center" wrapText="1"/>
    </xf>
    <xf numFmtId="4" fontId="2" fillId="9" borderId="1" xfId="0" applyNumberFormat="1" applyFont="1" applyFill="1" applyBorder="1" applyAlignment="1">
      <alignment horizontal="center" vertical="center" wrapText="1"/>
    </xf>
    <xf numFmtId="168" fontId="2" fillId="9" borderId="8" xfId="0" applyNumberFormat="1" applyFont="1" applyFill="1" applyBorder="1" applyAlignment="1">
      <alignment horizontal="center" vertical="center" wrapText="1"/>
    </xf>
    <xf numFmtId="166" fontId="14" fillId="5" borderId="1" xfId="0" applyNumberFormat="1" applyFont="1" applyFill="1" applyBorder="1" applyAlignment="1">
      <alignment horizontal="center" vertical="center"/>
    </xf>
    <xf numFmtId="4" fontId="3" fillId="9" borderId="1" xfId="0" applyNumberFormat="1" applyFont="1" applyFill="1" applyBorder="1" applyAlignment="1">
      <alignment horizontal="center" vertical="center" wrapText="1"/>
    </xf>
    <xf numFmtId="2" fontId="3" fillId="9" borderId="1" xfId="0" applyNumberFormat="1" applyFont="1" applyFill="1" applyBorder="1" applyAlignment="1">
      <alignment horizontal="center" vertical="center" wrapText="1"/>
    </xf>
    <xf numFmtId="49" fontId="9" fillId="9" borderId="31" xfId="0" applyNumberFormat="1" applyFont="1" applyFill="1" applyBorder="1" applyAlignment="1">
      <alignment horizontal="center" vertical="center" wrapText="1"/>
    </xf>
    <xf numFmtId="168" fontId="4" fillId="9" borderId="8" xfId="0" applyNumberFormat="1" applyFont="1" applyFill="1" applyBorder="1" applyAlignment="1">
      <alignment horizontal="center" vertical="center" wrapText="1"/>
    </xf>
    <xf numFmtId="8" fontId="4" fillId="9" borderId="8" xfId="0" applyNumberFormat="1" applyFont="1" applyFill="1" applyBorder="1" applyAlignment="1">
      <alignment horizontal="center" vertical="center" wrapText="1"/>
    </xf>
    <xf numFmtId="2" fontId="3" fillId="9" borderId="8" xfId="0" applyNumberFormat="1" applyFont="1" applyFill="1" applyBorder="1" applyAlignment="1">
      <alignment horizontal="center" vertical="center" wrapText="1"/>
    </xf>
    <xf numFmtId="166" fontId="0" fillId="5" borderId="1" xfId="0" applyNumberFormat="1" applyFill="1" applyBorder="1" applyAlignment="1">
      <alignment horizontal="center" vertical="center"/>
    </xf>
    <xf numFmtId="168" fontId="3" fillId="9" borderId="15" xfId="0" applyNumberFormat="1" applyFont="1" applyFill="1" applyBorder="1" applyAlignment="1">
      <alignment horizontal="center" vertical="center" wrapText="1"/>
    </xf>
    <xf numFmtId="49" fontId="3" fillId="9" borderId="35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textRotation="90" wrapText="1"/>
    </xf>
    <xf numFmtId="168" fontId="9" fillId="9" borderId="15" xfId="0" applyNumberFormat="1" applyFont="1" applyFill="1" applyBorder="1" applyAlignment="1">
      <alignment horizontal="center" vertical="center" wrapText="1"/>
    </xf>
    <xf numFmtId="10" fontId="4" fillId="9" borderId="8" xfId="0" applyNumberFormat="1" applyFont="1" applyFill="1" applyBorder="1" applyAlignment="1">
      <alignment horizontal="center" vertical="center"/>
    </xf>
    <xf numFmtId="2" fontId="4" fillId="9" borderId="8" xfId="0" applyNumberFormat="1" applyFont="1" applyFill="1" applyBorder="1" applyAlignment="1">
      <alignment horizontal="center" vertical="center"/>
    </xf>
    <xf numFmtId="165" fontId="9" fillId="9" borderId="42" xfId="0" applyNumberFormat="1" applyFont="1" applyFill="1" applyBorder="1" applyAlignment="1">
      <alignment horizontal="center" vertical="center" wrapText="1"/>
    </xf>
    <xf numFmtId="166" fontId="0" fillId="3" borderId="1" xfId="0" applyNumberForma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textRotation="90" wrapText="1"/>
    </xf>
    <xf numFmtId="0" fontId="2" fillId="13" borderId="16" xfId="0" applyFont="1" applyFill="1" applyBorder="1" applyAlignment="1">
      <alignment horizontal="left" vertical="center" wrapText="1"/>
    </xf>
    <xf numFmtId="0" fontId="2" fillId="13" borderId="10" xfId="0" applyFont="1" applyFill="1" applyBorder="1" applyAlignment="1">
      <alignment horizontal="left" vertical="center" wrapText="1"/>
    </xf>
    <xf numFmtId="0" fontId="2" fillId="13" borderId="16" xfId="0" applyFont="1" applyFill="1" applyBorder="1" applyAlignment="1">
      <alignment horizontal="center" vertical="center" wrapText="1"/>
    </xf>
    <xf numFmtId="0" fontId="0" fillId="13" borderId="9" xfId="0" applyFill="1" applyBorder="1" applyAlignment="1">
      <alignment horizontal="center" vertical="center"/>
    </xf>
    <xf numFmtId="0" fontId="0" fillId="13" borderId="28" xfId="0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0" fontId="14" fillId="13" borderId="1" xfId="0" applyFont="1" applyFill="1" applyBorder="1" applyAlignment="1">
      <alignment horizontal="center" vertical="center" wrapText="1"/>
    </xf>
    <xf numFmtId="10" fontId="9" fillId="13" borderId="1" xfId="0" applyNumberFormat="1" applyFont="1" applyFill="1" applyBorder="1" applyAlignment="1">
      <alignment horizontal="center" vertical="center" wrapText="1"/>
    </xf>
    <xf numFmtId="2" fontId="4" fillId="13" borderId="1" xfId="0" applyNumberFormat="1" applyFont="1" applyFill="1" applyBorder="1" applyAlignment="1">
      <alignment horizontal="center" vertical="center" wrapText="1"/>
    </xf>
    <xf numFmtId="8" fontId="4" fillId="13" borderId="1" xfId="0" applyNumberFormat="1" applyFont="1" applyFill="1" applyBorder="1" applyAlignment="1">
      <alignment horizontal="center" vertical="center" wrapText="1"/>
    </xf>
    <xf numFmtId="4" fontId="9" fillId="13" borderId="1" xfId="0" applyNumberFormat="1" applyFont="1" applyFill="1" applyBorder="1" applyAlignment="1">
      <alignment horizontal="center" vertical="center" wrapText="1"/>
    </xf>
    <xf numFmtId="4" fontId="14" fillId="13" borderId="1" xfId="0" applyNumberFormat="1" applyFont="1" applyFill="1" applyBorder="1" applyAlignment="1">
      <alignment horizontal="center" vertical="center" wrapText="1"/>
    </xf>
    <xf numFmtId="2" fontId="4" fillId="13" borderId="1" xfId="0" applyNumberFormat="1" applyFont="1" applyFill="1" applyBorder="1" applyAlignment="1">
      <alignment horizontal="center" vertical="center"/>
    </xf>
    <xf numFmtId="166" fontId="4" fillId="13" borderId="1" xfId="0" applyNumberFormat="1" applyFont="1" applyFill="1" applyBorder="1" applyAlignment="1">
      <alignment horizontal="center" vertical="center"/>
    </xf>
    <xf numFmtId="49" fontId="4" fillId="13" borderId="31" xfId="0" applyNumberFormat="1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 wrapText="1"/>
    </xf>
    <xf numFmtId="2" fontId="9" fillId="13" borderId="1" xfId="0" applyNumberFormat="1" applyFont="1" applyFill="1" applyBorder="1" applyAlignment="1">
      <alignment horizontal="center" vertical="center" wrapText="1"/>
    </xf>
    <xf numFmtId="0" fontId="4" fillId="13" borderId="11" xfId="0" applyFont="1" applyFill="1" applyBorder="1" applyAlignment="1">
      <alignment vertical="center" wrapText="1"/>
    </xf>
    <xf numFmtId="0" fontId="0" fillId="13" borderId="6" xfId="0" applyFill="1" applyBorder="1" applyAlignment="1">
      <alignment vertical="center" wrapText="1"/>
    </xf>
    <xf numFmtId="49" fontId="2" fillId="13" borderId="31" xfId="0" applyNumberFormat="1" applyFont="1" applyFill="1" applyBorder="1" applyAlignment="1">
      <alignment horizontal="center" vertical="center" wrapText="1"/>
    </xf>
    <xf numFmtId="0" fontId="3" fillId="13" borderId="20" xfId="0" applyFont="1" applyFill="1" applyBorder="1" applyAlignment="1">
      <alignment horizontal="center" vertical="center" wrapText="1"/>
    </xf>
    <xf numFmtId="0" fontId="3" fillId="13" borderId="22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horizontal="center" vertical="center" wrapText="1"/>
    </xf>
    <xf numFmtId="0" fontId="9" fillId="13" borderId="31" xfId="0" applyFont="1" applyFill="1" applyBorder="1" applyAlignment="1">
      <alignment horizontal="center" vertical="center" wrapText="1"/>
    </xf>
    <xf numFmtId="10" fontId="4" fillId="13" borderId="1" xfId="0" applyNumberFormat="1" applyFont="1" applyFill="1" applyBorder="1" applyAlignment="1">
      <alignment horizontal="center" vertical="center"/>
    </xf>
    <xf numFmtId="7" fontId="4" fillId="13" borderId="1" xfId="0" applyNumberFormat="1" applyFont="1" applyFill="1" applyBorder="1" applyAlignment="1">
      <alignment horizontal="center" vertical="center"/>
    </xf>
    <xf numFmtId="4" fontId="4" fillId="13" borderId="1" xfId="0" applyNumberFormat="1" applyFont="1" applyFill="1" applyBorder="1" applyAlignment="1">
      <alignment horizontal="center" vertical="center"/>
    </xf>
    <xf numFmtId="166" fontId="4" fillId="13" borderId="8" xfId="0" applyNumberFormat="1" applyFont="1" applyFill="1" applyBorder="1" applyAlignment="1">
      <alignment horizontal="center" vertical="center"/>
    </xf>
    <xf numFmtId="0" fontId="4" fillId="13" borderId="11" xfId="0" applyFont="1" applyFill="1" applyBorder="1" applyAlignment="1">
      <alignment horizontal="center" vertical="center"/>
    </xf>
    <xf numFmtId="0" fontId="0" fillId="13" borderId="6" xfId="0" applyFill="1" applyBorder="1" applyAlignment="1">
      <alignment horizontal="center" vertical="center"/>
    </xf>
    <xf numFmtId="49" fontId="2" fillId="13" borderId="31" xfId="0" applyNumberFormat="1" applyFont="1" applyFill="1" applyBorder="1" applyAlignment="1">
      <alignment horizontal="center" vertical="center"/>
    </xf>
    <xf numFmtId="0" fontId="2" fillId="13" borderId="15" xfId="0" applyFont="1" applyFill="1" applyBorder="1" applyAlignment="1">
      <alignment horizontal="center" vertical="center" wrapText="1"/>
    </xf>
    <xf numFmtId="0" fontId="2" fillId="13" borderId="7" xfId="0" applyFont="1" applyFill="1" applyBorder="1" applyAlignment="1">
      <alignment horizontal="center" vertical="center" wrapText="1"/>
    </xf>
    <xf numFmtId="0" fontId="4" fillId="13" borderId="15" xfId="0" applyFont="1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13" borderId="35" xfId="0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13" borderId="11" xfId="0" applyFont="1" applyFill="1" applyBorder="1"/>
    <xf numFmtId="0" fontId="0" fillId="13" borderId="6" xfId="0" applyFill="1" applyBorder="1"/>
    <xf numFmtId="49" fontId="2" fillId="13" borderId="31" xfId="0" applyNumberFormat="1" applyFont="1" applyFill="1" applyBorder="1" applyAlignment="1">
      <alignment horizontal="center"/>
    </xf>
    <xf numFmtId="0" fontId="4" fillId="13" borderId="30" xfId="0" applyFont="1" applyFill="1" applyBorder="1"/>
    <xf numFmtId="0" fontId="4" fillId="13" borderId="1" xfId="0" applyFont="1" applyFill="1" applyBorder="1"/>
    <xf numFmtId="10" fontId="4" fillId="13" borderId="1" xfId="0" applyNumberFormat="1" applyFont="1" applyFill="1" applyBorder="1"/>
    <xf numFmtId="2" fontId="4" fillId="13" borderId="1" xfId="0" applyNumberFormat="1" applyFont="1" applyFill="1" applyBorder="1"/>
    <xf numFmtId="166" fontId="4" fillId="13" borderId="1" xfId="0" applyNumberFormat="1" applyFont="1" applyFill="1" applyBorder="1"/>
    <xf numFmtId="4" fontId="4" fillId="13" borderId="1" xfId="0" applyNumberFormat="1" applyFont="1" applyFill="1" applyBorder="1"/>
    <xf numFmtId="0" fontId="4" fillId="13" borderId="15" xfId="0" applyFont="1" applyFill="1" applyBorder="1"/>
    <xf numFmtId="0" fontId="4" fillId="13" borderId="8" xfId="0" applyFont="1" applyFill="1" applyBorder="1" applyAlignment="1">
      <alignment horizontal="center" vertical="center" wrapText="1"/>
    </xf>
    <xf numFmtId="0" fontId="3" fillId="13" borderId="8" xfId="0" applyFont="1" applyFill="1" applyBorder="1" applyAlignment="1">
      <alignment horizontal="center" vertical="center" wrapText="1"/>
    </xf>
    <xf numFmtId="0" fontId="14" fillId="13" borderId="8" xfId="0" applyFont="1" applyFill="1" applyBorder="1" applyAlignment="1">
      <alignment horizontal="center" vertical="center" wrapText="1"/>
    </xf>
    <xf numFmtId="7" fontId="2" fillId="14" borderId="24" xfId="0" applyNumberFormat="1" applyFont="1" applyFill="1" applyBorder="1" applyAlignment="1">
      <alignment horizontal="center" vertical="center" wrapText="1"/>
    </xf>
    <xf numFmtId="7" fontId="2" fillId="14" borderId="24" xfId="0" applyNumberFormat="1" applyFont="1" applyFill="1" applyBorder="1" applyAlignment="1">
      <alignment horizontal="center" vertical="center"/>
    </xf>
    <xf numFmtId="164" fontId="2" fillId="14" borderId="24" xfId="0" applyNumberFormat="1" applyFont="1" applyFill="1" applyBorder="1" applyAlignment="1">
      <alignment horizontal="center" vertical="center"/>
    </xf>
    <xf numFmtId="0" fontId="4" fillId="13" borderId="8" xfId="0" applyFont="1" applyFill="1" applyBorder="1" applyAlignment="1">
      <alignment horizontal="center" vertical="center"/>
    </xf>
    <xf numFmtId="10" fontId="4" fillId="13" borderId="8" xfId="0" applyNumberFormat="1" applyFont="1" applyFill="1" applyBorder="1" applyAlignment="1">
      <alignment horizontal="center" vertical="center"/>
    </xf>
    <xf numFmtId="2" fontId="4" fillId="13" borderId="8" xfId="0" applyNumberFormat="1" applyFont="1" applyFill="1" applyBorder="1" applyAlignment="1">
      <alignment horizontal="center" vertical="center"/>
    </xf>
    <xf numFmtId="4" fontId="4" fillId="13" borderId="8" xfId="0" applyNumberFormat="1" applyFont="1" applyFill="1" applyBorder="1" applyAlignment="1">
      <alignment horizontal="center" vertical="center"/>
    </xf>
    <xf numFmtId="4" fontId="14" fillId="13" borderId="8" xfId="0" applyNumberFormat="1" applyFont="1" applyFill="1" applyBorder="1" applyAlignment="1">
      <alignment horizontal="center" vertical="center" wrapText="1"/>
    </xf>
    <xf numFmtId="49" fontId="4" fillId="13" borderId="39" xfId="0" applyNumberFormat="1" applyFont="1" applyFill="1" applyBorder="1" applyAlignment="1">
      <alignment horizontal="center" vertical="center"/>
    </xf>
    <xf numFmtId="0" fontId="4" fillId="13" borderId="14" xfId="0" applyFont="1" applyFill="1" applyBorder="1" applyAlignment="1">
      <alignment horizontal="center" vertical="center" wrapText="1"/>
    </xf>
    <xf numFmtId="0" fontId="3" fillId="13" borderId="14" xfId="0" applyFont="1" applyFill="1" applyBorder="1" applyAlignment="1">
      <alignment horizontal="center" vertical="center" wrapText="1"/>
    </xf>
    <xf numFmtId="0" fontId="14" fillId="13" borderId="1" xfId="0" applyFont="1" applyFill="1" applyBorder="1" applyAlignment="1">
      <alignment horizontal="center" vertical="center" textRotation="90" wrapText="1"/>
    </xf>
    <xf numFmtId="10" fontId="9" fillId="9" borderId="14" xfId="0" applyNumberFormat="1" applyFont="1" applyFill="1" applyBorder="1" applyAlignment="1">
      <alignment horizontal="center" vertical="center" wrapText="1"/>
    </xf>
    <xf numFmtId="2" fontId="9" fillId="9" borderId="14" xfId="0" applyNumberFormat="1" applyFont="1" applyFill="1" applyBorder="1" applyAlignment="1">
      <alignment horizontal="center" vertical="center" wrapText="1"/>
    </xf>
    <xf numFmtId="166" fontId="4" fillId="9" borderId="14" xfId="0" applyNumberFormat="1" applyFont="1" applyFill="1" applyBorder="1" applyAlignment="1">
      <alignment horizontal="center" vertical="center" wrapText="1"/>
    </xf>
    <xf numFmtId="4" fontId="9" fillId="9" borderId="14" xfId="0" applyNumberFormat="1" applyFont="1" applyFill="1" applyBorder="1" applyAlignment="1">
      <alignment horizontal="center" vertical="center" wrapText="1"/>
    </xf>
    <xf numFmtId="4" fontId="3" fillId="9" borderId="14" xfId="0" applyNumberFormat="1" applyFont="1" applyFill="1" applyBorder="1" applyAlignment="1">
      <alignment horizontal="center" vertical="center" wrapText="1"/>
    </xf>
    <xf numFmtId="168" fontId="3" fillId="9" borderId="49" xfId="0" applyNumberFormat="1" applyFont="1" applyFill="1" applyBorder="1" applyAlignment="1">
      <alignment horizontal="center" vertical="center" wrapText="1"/>
    </xf>
    <xf numFmtId="49" fontId="2" fillId="9" borderId="52" xfId="0" applyNumberFormat="1" applyFont="1" applyFill="1" applyBorder="1" applyAlignment="1">
      <alignment horizontal="center" vertical="center"/>
    </xf>
    <xf numFmtId="164" fontId="2" fillId="14" borderId="46" xfId="0" applyNumberFormat="1" applyFont="1" applyFill="1" applyBorder="1" applyAlignment="1">
      <alignment horizontal="center" vertical="center"/>
    </xf>
    <xf numFmtId="168" fontId="2" fillId="9" borderId="15" xfId="0" applyNumberFormat="1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49" fontId="0" fillId="5" borderId="30" xfId="0" applyNumberFormat="1" applyFont="1" applyFill="1" applyBorder="1" applyAlignment="1">
      <alignment horizontal="center" vertical="center" wrapText="1"/>
    </xf>
    <xf numFmtId="49" fontId="22" fillId="5" borderId="30" xfId="0" applyNumberFormat="1" applyFont="1" applyFill="1" applyBorder="1" applyAlignment="1">
      <alignment horizontal="center" vertical="center" wrapText="1"/>
    </xf>
    <xf numFmtId="49" fontId="22" fillId="5" borderId="37" xfId="0" applyNumberFormat="1" applyFont="1" applyFill="1" applyBorder="1" applyAlignment="1">
      <alignment horizontal="center" vertical="center" wrapText="1"/>
    </xf>
    <xf numFmtId="49" fontId="22" fillId="5" borderId="11" xfId="0" applyNumberFormat="1" applyFont="1" applyFill="1" applyBorder="1" applyAlignment="1">
      <alignment horizontal="center" vertical="center" wrapText="1"/>
    </xf>
    <xf numFmtId="0" fontId="7" fillId="5" borderId="3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49" fontId="22" fillId="5" borderId="38" xfId="0" applyNumberFormat="1" applyFont="1" applyFill="1" applyBorder="1" applyAlignment="1">
      <alignment horizontal="center" vertical="center" wrapText="1"/>
    </xf>
    <xf numFmtId="49" fontId="22" fillId="5" borderId="26" xfId="0" applyNumberFormat="1" applyFont="1" applyFill="1" applyBorder="1" applyAlignment="1">
      <alignment horizontal="center" vertical="center" wrapText="1"/>
    </xf>
    <xf numFmtId="0" fontId="7" fillId="5" borderId="37" xfId="0" applyFont="1" applyFill="1" applyBorder="1" applyAlignment="1">
      <alignment horizontal="center" vertical="center" wrapText="1"/>
    </xf>
    <xf numFmtId="2" fontId="1" fillId="6" borderId="29" xfId="0" applyNumberFormat="1" applyFont="1" applyFill="1" applyBorder="1" applyAlignment="1">
      <alignment horizontal="center" vertical="center"/>
    </xf>
    <xf numFmtId="49" fontId="0" fillId="6" borderId="30" xfId="0" applyNumberFormat="1" applyFont="1" applyFill="1" applyBorder="1" applyAlignment="1">
      <alignment horizontal="center" vertical="center" wrapText="1"/>
    </xf>
    <xf numFmtId="49" fontId="22" fillId="6" borderId="30" xfId="0" applyNumberFormat="1" applyFont="1" applyFill="1" applyBorder="1" applyAlignment="1">
      <alignment horizontal="center" vertical="center" wrapText="1"/>
    </xf>
    <xf numFmtId="49" fontId="22" fillId="6" borderId="37" xfId="0" applyNumberFormat="1" applyFont="1" applyFill="1" applyBorder="1" applyAlignment="1">
      <alignment horizontal="center" vertical="center" wrapText="1"/>
    </xf>
    <xf numFmtId="49" fontId="22" fillId="6" borderId="11" xfId="0" applyNumberFormat="1" applyFont="1" applyFill="1" applyBorder="1" applyAlignment="1">
      <alignment horizontal="center" vertical="center" wrapText="1"/>
    </xf>
    <xf numFmtId="0" fontId="1" fillId="6" borderId="30" xfId="0" applyFont="1" applyFill="1" applyBorder="1" applyAlignment="1">
      <alignment horizontal="center" vertical="center"/>
    </xf>
    <xf numFmtId="0" fontId="1" fillId="6" borderId="38" xfId="0" applyFont="1" applyFill="1" applyBorder="1" applyAlignment="1">
      <alignment horizontal="center" vertical="center"/>
    </xf>
    <xf numFmtId="2" fontId="1" fillId="3" borderId="29" xfId="0" applyNumberFormat="1" applyFont="1" applyFill="1" applyBorder="1" applyAlignment="1">
      <alignment horizontal="center" vertical="center"/>
    </xf>
    <xf numFmtId="49" fontId="0" fillId="3" borderId="30" xfId="0" applyNumberFormat="1" applyFont="1" applyFill="1" applyBorder="1" applyAlignment="1">
      <alignment horizontal="center" vertical="center" wrapText="1"/>
    </xf>
    <xf numFmtId="49" fontId="22" fillId="3" borderId="30" xfId="0" applyNumberFormat="1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49" fontId="0" fillId="3" borderId="30" xfId="0" applyNumberFormat="1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13" borderId="29" xfId="0" applyFont="1" applyFill="1" applyBorder="1" applyAlignment="1">
      <alignment horizontal="center" vertical="center" wrapText="1"/>
    </xf>
    <xf numFmtId="49" fontId="0" fillId="13" borderId="30" xfId="0" applyNumberFormat="1" applyFont="1" applyFill="1" applyBorder="1" applyAlignment="1">
      <alignment horizontal="center" vertical="center" wrapText="1"/>
    </xf>
    <xf numFmtId="0" fontId="7" fillId="13" borderId="37" xfId="0" applyFont="1" applyFill="1" applyBorder="1" applyAlignment="1">
      <alignment horizontal="center" vertical="center" wrapText="1"/>
    </xf>
    <xf numFmtId="49" fontId="0" fillId="13" borderId="30" xfId="0" applyNumberFormat="1" applyFont="1" applyFill="1" applyBorder="1" applyAlignment="1">
      <alignment horizontal="center" vertical="center"/>
    </xf>
    <xf numFmtId="0" fontId="1" fillId="13" borderId="30" xfId="0" applyFont="1" applyFill="1" applyBorder="1" applyAlignment="1">
      <alignment horizontal="center" vertical="center"/>
    </xf>
    <xf numFmtId="49" fontId="0" fillId="13" borderId="38" xfId="0" applyNumberFormat="1" applyFont="1" applyFill="1" applyBorder="1" applyAlignment="1">
      <alignment horizontal="center" vertical="center"/>
    </xf>
    <xf numFmtId="0" fontId="1" fillId="13" borderId="51" xfId="0" applyFont="1" applyFill="1" applyBorder="1" applyAlignment="1">
      <alignment horizontal="center" vertical="center"/>
    </xf>
    <xf numFmtId="0" fontId="1" fillId="13" borderId="38" xfId="0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horizontal="center" vertical="center"/>
    </xf>
    <xf numFmtId="49" fontId="0" fillId="6" borderId="30" xfId="0" applyNumberFormat="1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/>
    </xf>
    <xf numFmtId="49" fontId="0" fillId="6" borderId="30" xfId="0" applyNumberFormat="1" applyFont="1" applyFill="1" applyBorder="1" applyAlignment="1">
      <alignment horizontal="center"/>
    </xf>
    <xf numFmtId="0" fontId="1" fillId="6" borderId="37" xfId="0" applyFont="1" applyFill="1" applyBorder="1" applyAlignment="1">
      <alignment horizontal="center"/>
    </xf>
    <xf numFmtId="0" fontId="17" fillId="3" borderId="5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vertical="center"/>
    </xf>
    <xf numFmtId="0" fontId="2" fillId="13" borderId="18" xfId="0" applyFont="1" applyFill="1" applyBorder="1" applyAlignment="1">
      <alignment horizontal="center" vertical="center" wrapText="1"/>
    </xf>
    <xf numFmtId="0" fontId="2" fillId="13" borderId="17" xfId="0" applyFont="1" applyFill="1" applyBorder="1" applyAlignment="1">
      <alignment horizontal="center" vertical="center" wrapText="1"/>
    </xf>
    <xf numFmtId="0" fontId="2" fillId="13" borderId="19" xfId="0" applyFont="1" applyFill="1" applyBorder="1" applyAlignment="1">
      <alignment horizontal="center" vertical="center" wrapText="1"/>
    </xf>
    <xf numFmtId="0" fontId="4" fillId="13" borderId="0" xfId="0" applyFont="1" applyFill="1" applyBorder="1" applyAlignment="1">
      <alignment horizontal="center" vertical="center"/>
    </xf>
    <xf numFmtId="49" fontId="2" fillId="13" borderId="35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38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4" fontId="1" fillId="0" borderId="42" xfId="0" applyNumberFormat="1" applyFont="1" applyBorder="1" applyAlignment="1">
      <alignment horizontal="center" vertical="center"/>
    </xf>
    <xf numFmtId="4" fontId="1" fillId="0" borderId="23" xfId="0" applyNumberFormat="1" applyFont="1" applyBorder="1" applyAlignment="1">
      <alignment horizontal="center" vertical="center"/>
    </xf>
    <xf numFmtId="4" fontId="1" fillId="0" borderId="44" xfId="0" applyNumberFormat="1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8" fontId="13" fillId="2" borderId="53" xfId="0" applyNumberFormat="1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0" fillId="0" borderId="0" xfId="0" applyBorder="1"/>
    <xf numFmtId="0" fontId="14" fillId="6" borderId="8" xfId="0" applyFont="1" applyFill="1" applyBorder="1" applyAlignment="1">
      <alignment horizontal="center" vertical="center" textRotation="90" wrapText="1"/>
    </xf>
    <xf numFmtId="4" fontId="14" fillId="9" borderId="8" xfId="0" applyNumberFormat="1" applyFont="1" applyFill="1" applyBorder="1" applyAlignment="1">
      <alignment horizontal="center" vertical="center" wrapText="1"/>
    </xf>
    <xf numFmtId="164" fontId="2" fillId="7" borderId="34" xfId="0" applyNumberFormat="1" applyFont="1" applyFill="1" applyBorder="1" applyAlignment="1">
      <alignment horizontal="center" vertical="center"/>
    </xf>
    <xf numFmtId="49" fontId="2" fillId="9" borderId="44" xfId="0" applyNumberFormat="1" applyFont="1" applyFill="1" applyBorder="1" applyAlignment="1">
      <alignment horizontal="center" vertical="center"/>
    </xf>
    <xf numFmtId="4" fontId="2" fillId="11" borderId="28" xfId="0" applyNumberFormat="1" applyFont="1" applyFill="1" applyBorder="1" applyAlignment="1">
      <alignment horizontal="center" vertical="center"/>
    </xf>
    <xf numFmtId="0" fontId="0" fillId="0" borderId="0" xfId="0" applyBorder="1"/>
    <xf numFmtId="0" fontId="7" fillId="5" borderId="54" xfId="0" applyFont="1" applyFill="1" applyBorder="1" applyAlignment="1">
      <alignment horizontal="center" vertical="center" wrapText="1"/>
    </xf>
    <xf numFmtId="0" fontId="4" fillId="5" borderId="55" xfId="0" applyFont="1" applyFill="1" applyBorder="1" applyAlignment="1">
      <alignment horizontal="center" vertical="center" wrapText="1"/>
    </xf>
    <xf numFmtId="0" fontId="3" fillId="5" borderId="55" xfId="0" applyFont="1" applyFill="1" applyBorder="1" applyAlignment="1">
      <alignment horizontal="left" vertical="center" wrapText="1"/>
    </xf>
    <xf numFmtId="0" fontId="15" fillId="5" borderId="55" xfId="0" applyFont="1" applyFill="1" applyBorder="1" applyAlignment="1">
      <alignment horizontal="center" vertical="center" wrapText="1"/>
    </xf>
    <xf numFmtId="10" fontId="9" fillId="5" borderId="55" xfId="0" applyNumberFormat="1" applyFont="1" applyFill="1" applyBorder="1" applyAlignment="1">
      <alignment horizontal="center" vertical="center" wrapText="1"/>
    </xf>
    <xf numFmtId="2" fontId="9" fillId="5" borderId="55" xfId="0" applyNumberFormat="1" applyFont="1" applyFill="1" applyBorder="1" applyAlignment="1">
      <alignment horizontal="center" vertical="center" wrapText="1"/>
    </xf>
    <xf numFmtId="8" fontId="4" fillId="5" borderId="55" xfId="0" applyNumberFormat="1" applyFont="1" applyFill="1" applyBorder="1" applyAlignment="1">
      <alignment horizontal="center" vertical="center" wrapText="1"/>
    </xf>
    <xf numFmtId="4" fontId="9" fillId="5" borderId="55" xfId="0" applyNumberFormat="1" applyFont="1" applyFill="1" applyBorder="1" applyAlignment="1">
      <alignment horizontal="center" vertical="center" wrapText="1"/>
    </xf>
    <xf numFmtId="4" fontId="14" fillId="5" borderId="55" xfId="0" applyNumberFormat="1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49" fontId="3" fillId="5" borderId="36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17"/>
  <sheetViews>
    <sheetView tabSelected="1" view="pageBreakPreview" topLeftCell="A182" zoomScale="70" zoomScaleNormal="100" zoomScaleSheetLayoutView="70" zoomScalePageLayoutView="78" workbookViewId="0">
      <selection activeCell="A145" sqref="A145:XFD145"/>
    </sheetView>
  </sheetViews>
  <sheetFormatPr defaultRowHeight="14.4" x14ac:dyDescent="0.3"/>
  <cols>
    <col min="1" max="1" width="5.6640625" customWidth="1"/>
    <col min="2" max="2" width="12.5546875" customWidth="1"/>
    <col min="3" max="3" width="33.33203125" customWidth="1"/>
    <col min="4" max="4" width="5.5546875" customWidth="1"/>
    <col min="5" max="5" width="6.44140625" customWidth="1"/>
    <col min="6" max="6" width="4.77734375" customWidth="1"/>
    <col min="7" max="7" width="11.44140625" customWidth="1"/>
    <col min="8" max="8" width="4.77734375" customWidth="1"/>
    <col min="9" max="9" width="13.44140625" customWidth="1"/>
    <col min="10" max="10" width="14.44140625" customWidth="1"/>
    <col min="11" max="11" width="10.109375" customWidth="1"/>
    <col min="12" max="12" width="17.33203125" customWidth="1"/>
    <col min="13" max="13" width="15.77734375" customWidth="1"/>
    <col min="17" max="17" width="11.44140625" bestFit="1" customWidth="1"/>
  </cols>
  <sheetData>
    <row r="1" spans="1:13" ht="18.600000000000001" customHeight="1" x14ac:dyDescent="0.3"/>
    <row r="2" spans="1:13" ht="25.8" customHeight="1" x14ac:dyDescent="0.3">
      <c r="A2" s="234" t="s">
        <v>208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</row>
    <row r="3" spans="1:13" ht="28.2" customHeight="1" x14ac:dyDescent="0.3">
      <c r="A3" s="246" t="s">
        <v>216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</row>
    <row r="4" spans="1:13" ht="15.6" hidden="1" x14ac:dyDescent="0.3">
      <c r="A4" s="1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21" customHeight="1" x14ac:dyDescent="0.3">
      <c r="A5" s="5" t="s">
        <v>0</v>
      </c>
      <c r="B5" s="6"/>
      <c r="C5" s="2"/>
      <c r="D5" s="4"/>
      <c r="E5" s="4"/>
      <c r="F5" s="4"/>
      <c r="G5" s="4"/>
      <c r="H5" s="2"/>
      <c r="I5" s="2"/>
      <c r="J5" s="2"/>
      <c r="K5" s="2"/>
      <c r="L5" s="2"/>
      <c r="M5" s="2"/>
    </row>
    <row r="6" spans="1:13" ht="27" customHeight="1" x14ac:dyDescent="0.3">
      <c r="A6" s="306" t="s">
        <v>217</v>
      </c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</row>
    <row r="7" spans="1:13" ht="1.2" customHeight="1" x14ac:dyDescent="0.3">
      <c r="A7" s="308"/>
      <c r="B7" s="308"/>
      <c r="C7" s="308"/>
      <c r="D7" s="308"/>
      <c r="E7" s="308"/>
      <c r="F7" s="308"/>
      <c r="G7" s="308"/>
      <c r="H7" s="308"/>
      <c r="I7" s="309"/>
      <c r="J7" s="309"/>
      <c r="K7" s="309"/>
      <c r="L7" s="309"/>
      <c r="M7" s="309"/>
    </row>
    <row r="8" spans="1:13" ht="27.6" customHeight="1" thickBot="1" x14ac:dyDescent="0.35">
      <c r="A8" s="311" t="s">
        <v>218</v>
      </c>
      <c r="B8" s="312"/>
      <c r="C8" s="312"/>
      <c r="D8" s="310"/>
      <c r="E8" s="310"/>
      <c r="F8" s="310"/>
      <c r="G8" s="310"/>
      <c r="H8" s="310"/>
      <c r="I8" s="310"/>
      <c r="J8" s="310"/>
      <c r="K8" s="310"/>
      <c r="L8" s="310"/>
      <c r="M8" s="310"/>
    </row>
    <row r="9" spans="1:13" ht="27.6" customHeight="1" thickBot="1" x14ac:dyDescent="0.35">
      <c r="A9" s="319" t="s">
        <v>224</v>
      </c>
      <c r="B9" s="320"/>
      <c r="C9" s="320"/>
      <c r="D9" s="320"/>
      <c r="E9" s="320"/>
      <c r="F9" s="320"/>
      <c r="G9" s="320"/>
      <c r="H9" s="320"/>
      <c r="I9" s="320"/>
      <c r="J9" s="320"/>
      <c r="K9" s="320"/>
      <c r="L9" s="320"/>
      <c r="M9" s="320"/>
    </row>
    <row r="10" spans="1:13" ht="100.2" customHeight="1" thickBot="1" x14ac:dyDescent="0.35">
      <c r="A10" s="73" t="s">
        <v>5</v>
      </c>
      <c r="B10" s="74" t="s">
        <v>1</v>
      </c>
      <c r="C10" s="74" t="s">
        <v>33</v>
      </c>
      <c r="D10" s="64" t="s">
        <v>103</v>
      </c>
      <c r="E10" s="64" t="s">
        <v>136</v>
      </c>
      <c r="F10" s="64" t="s">
        <v>137</v>
      </c>
      <c r="G10" s="75" t="s">
        <v>134</v>
      </c>
      <c r="H10" s="64" t="s">
        <v>135</v>
      </c>
      <c r="I10" s="64" t="s">
        <v>260</v>
      </c>
      <c r="J10" s="76" t="s">
        <v>209</v>
      </c>
      <c r="K10" s="76" t="s">
        <v>261</v>
      </c>
      <c r="L10" s="318" t="s">
        <v>139</v>
      </c>
      <c r="M10" s="71" t="s">
        <v>138</v>
      </c>
    </row>
    <row r="11" spans="1:13" ht="108.6" customHeight="1" thickBot="1" x14ac:dyDescent="0.35">
      <c r="A11" s="414">
        <v>1</v>
      </c>
      <c r="B11" s="415">
        <v>2</v>
      </c>
      <c r="C11" s="415">
        <v>3</v>
      </c>
      <c r="D11" s="415">
        <v>4</v>
      </c>
      <c r="E11" s="415">
        <v>5</v>
      </c>
      <c r="F11" s="415">
        <v>6</v>
      </c>
      <c r="G11" s="416">
        <v>7</v>
      </c>
      <c r="H11" s="415">
        <v>8</v>
      </c>
      <c r="I11" s="72" t="s">
        <v>258</v>
      </c>
      <c r="J11" s="72" t="s">
        <v>259</v>
      </c>
      <c r="K11" s="415">
        <v>11</v>
      </c>
      <c r="L11" s="72" t="s">
        <v>262</v>
      </c>
      <c r="M11" s="453">
        <v>13</v>
      </c>
    </row>
    <row r="12" spans="1:13" ht="26.4" customHeight="1" thickBot="1" x14ac:dyDescent="0.35">
      <c r="A12" s="235" t="s">
        <v>65</v>
      </c>
      <c r="B12" s="236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7"/>
    </row>
    <row r="13" spans="1:13" ht="27.75" customHeight="1" x14ac:dyDescent="0.3">
      <c r="A13" s="66" t="s">
        <v>114</v>
      </c>
      <c r="B13" s="238" t="s">
        <v>66</v>
      </c>
      <c r="C13" s="239"/>
      <c r="D13" s="239"/>
      <c r="E13" s="239"/>
      <c r="F13" s="239"/>
      <c r="G13" s="239"/>
      <c r="H13" s="239"/>
      <c r="I13" s="239"/>
      <c r="J13" s="239"/>
      <c r="K13" s="239"/>
      <c r="L13" s="239"/>
      <c r="M13" s="240"/>
    </row>
    <row r="14" spans="1:13" ht="48" customHeight="1" x14ac:dyDescent="0.3">
      <c r="A14" s="417" t="s">
        <v>145</v>
      </c>
      <c r="B14" s="12" t="s">
        <v>104</v>
      </c>
      <c r="C14" s="12" t="s">
        <v>227</v>
      </c>
      <c r="D14" s="79" t="s">
        <v>140</v>
      </c>
      <c r="E14" s="13"/>
      <c r="F14" s="77"/>
      <c r="G14" s="84"/>
      <c r="H14" s="139"/>
      <c r="I14" s="195">
        <f>G14*E14*F14*H14</f>
        <v>0</v>
      </c>
      <c r="J14" s="195">
        <f>I14*100</f>
        <v>0</v>
      </c>
      <c r="K14" s="82">
        <v>250</v>
      </c>
      <c r="L14" s="82">
        <f>J14*K14</f>
        <v>0</v>
      </c>
      <c r="M14" s="178"/>
    </row>
    <row r="15" spans="1:13" ht="34.200000000000003" customHeight="1" x14ac:dyDescent="0.3">
      <c r="A15" s="417" t="s">
        <v>146</v>
      </c>
      <c r="B15" s="16" t="s">
        <v>6</v>
      </c>
      <c r="C15" s="15" t="s">
        <v>56</v>
      </c>
      <c r="D15" s="79" t="s">
        <v>140</v>
      </c>
      <c r="E15" s="17"/>
      <c r="F15" s="77"/>
      <c r="G15" s="84"/>
      <c r="H15" s="140"/>
      <c r="I15" s="195">
        <f t="shared" ref="I15:I23" si="0">G15*E15*F15*H15</f>
        <v>0</v>
      </c>
      <c r="J15" s="195">
        <f t="shared" ref="J15:J23" si="1">I15*100</f>
        <v>0</v>
      </c>
      <c r="K15" s="83">
        <v>36</v>
      </c>
      <c r="L15" s="82">
        <f t="shared" ref="L15:L23" si="2">J15*K15</f>
        <v>0</v>
      </c>
      <c r="M15" s="178"/>
    </row>
    <row r="16" spans="1:13" ht="45.6" customHeight="1" x14ac:dyDescent="0.3">
      <c r="A16" s="417" t="s">
        <v>147</v>
      </c>
      <c r="B16" s="12" t="s">
        <v>55</v>
      </c>
      <c r="C16" s="15" t="s">
        <v>57</v>
      </c>
      <c r="D16" s="79" t="s">
        <v>140</v>
      </c>
      <c r="E16" s="17"/>
      <c r="F16" s="77"/>
      <c r="G16" s="84"/>
      <c r="H16" s="140"/>
      <c r="I16" s="195">
        <f t="shared" si="0"/>
        <v>0</v>
      </c>
      <c r="J16" s="195">
        <f t="shared" si="1"/>
        <v>0</v>
      </c>
      <c r="K16" s="83">
        <v>34</v>
      </c>
      <c r="L16" s="82">
        <f t="shared" si="2"/>
        <v>0</v>
      </c>
      <c r="M16" s="178"/>
    </row>
    <row r="17" spans="1:30" ht="63" customHeight="1" x14ac:dyDescent="0.3">
      <c r="A17" s="417" t="s">
        <v>148</v>
      </c>
      <c r="B17" s="12" t="s">
        <v>104</v>
      </c>
      <c r="C17" s="12" t="s">
        <v>113</v>
      </c>
      <c r="D17" s="79" t="s">
        <v>140</v>
      </c>
      <c r="E17" s="13"/>
      <c r="F17" s="77"/>
      <c r="G17" s="84"/>
      <c r="H17" s="139"/>
      <c r="I17" s="195">
        <f t="shared" si="0"/>
        <v>0</v>
      </c>
      <c r="J17" s="195">
        <f t="shared" si="1"/>
        <v>0</v>
      </c>
      <c r="K17" s="84">
        <v>124</v>
      </c>
      <c r="L17" s="82">
        <f t="shared" si="2"/>
        <v>0</v>
      </c>
      <c r="M17" s="178"/>
    </row>
    <row r="18" spans="1:30" ht="47.4" customHeight="1" x14ac:dyDescent="0.3">
      <c r="A18" s="418" t="s">
        <v>149</v>
      </c>
      <c r="B18" s="12" t="s">
        <v>55</v>
      </c>
      <c r="C18" s="15" t="s">
        <v>59</v>
      </c>
      <c r="D18" s="79" t="s">
        <v>140</v>
      </c>
      <c r="E18" s="17"/>
      <c r="F18" s="77"/>
      <c r="G18" s="84"/>
      <c r="H18" s="140"/>
      <c r="I18" s="195">
        <f t="shared" si="0"/>
        <v>0</v>
      </c>
      <c r="J18" s="195">
        <f t="shared" si="1"/>
        <v>0</v>
      </c>
      <c r="K18" s="78">
        <v>31.4</v>
      </c>
      <c r="L18" s="82">
        <f t="shared" si="2"/>
        <v>0</v>
      </c>
      <c r="M18" s="178"/>
    </row>
    <row r="19" spans="1:30" ht="37.200000000000003" customHeight="1" x14ac:dyDescent="0.3">
      <c r="A19" s="418" t="s">
        <v>150</v>
      </c>
      <c r="B19" s="12" t="s">
        <v>105</v>
      </c>
      <c r="C19" s="15" t="s">
        <v>58</v>
      </c>
      <c r="D19" s="79" t="s">
        <v>140</v>
      </c>
      <c r="E19" s="17"/>
      <c r="F19" s="77"/>
      <c r="G19" s="84"/>
      <c r="H19" s="140"/>
      <c r="I19" s="195">
        <f t="shared" si="0"/>
        <v>0</v>
      </c>
      <c r="J19" s="195">
        <f t="shared" si="1"/>
        <v>0</v>
      </c>
      <c r="K19" s="78">
        <v>244</v>
      </c>
      <c r="L19" s="82">
        <f t="shared" si="2"/>
        <v>0</v>
      </c>
      <c r="M19" s="178"/>
    </row>
    <row r="20" spans="1:30" ht="59.4" customHeight="1" x14ac:dyDescent="0.3">
      <c r="A20" s="418" t="s">
        <v>151</v>
      </c>
      <c r="B20" s="12" t="s">
        <v>60</v>
      </c>
      <c r="C20" s="15" t="s">
        <v>221</v>
      </c>
      <c r="D20" s="79" t="s">
        <v>140</v>
      </c>
      <c r="E20" s="17"/>
      <c r="F20" s="87"/>
      <c r="G20" s="84"/>
      <c r="H20" s="140"/>
      <c r="I20" s="195">
        <f t="shared" si="0"/>
        <v>0</v>
      </c>
      <c r="J20" s="195">
        <f t="shared" si="1"/>
        <v>0</v>
      </c>
      <c r="K20" s="78">
        <v>48.6</v>
      </c>
      <c r="L20" s="82">
        <f t="shared" si="2"/>
        <v>0</v>
      </c>
      <c r="M20" s="178"/>
    </row>
    <row r="21" spans="1:30" ht="66" customHeight="1" x14ac:dyDescent="0.3">
      <c r="A21" s="419" t="s">
        <v>152</v>
      </c>
      <c r="B21" s="12" t="s">
        <v>60</v>
      </c>
      <c r="C21" s="19" t="s">
        <v>226</v>
      </c>
      <c r="D21" s="79" t="s">
        <v>140</v>
      </c>
      <c r="E21" s="20"/>
      <c r="F21" s="119"/>
      <c r="G21" s="84"/>
      <c r="H21" s="140"/>
      <c r="I21" s="195">
        <f t="shared" si="0"/>
        <v>0</v>
      </c>
      <c r="J21" s="195">
        <f t="shared" si="1"/>
        <v>0</v>
      </c>
      <c r="K21" s="85">
        <v>5.6</v>
      </c>
      <c r="L21" s="82">
        <f t="shared" si="2"/>
        <v>0</v>
      </c>
      <c r="M21" s="178"/>
    </row>
    <row r="22" spans="1:30" ht="24.6" customHeight="1" x14ac:dyDescent="0.3">
      <c r="A22" s="418" t="s">
        <v>153</v>
      </c>
      <c r="B22" s="12" t="s">
        <v>61</v>
      </c>
      <c r="C22" s="21" t="s">
        <v>106</v>
      </c>
      <c r="D22" s="79" t="s">
        <v>140</v>
      </c>
      <c r="E22" s="17"/>
      <c r="F22" s="87"/>
      <c r="G22" s="84"/>
      <c r="H22" s="140"/>
      <c r="I22" s="195">
        <f t="shared" si="0"/>
        <v>0</v>
      </c>
      <c r="J22" s="195">
        <f t="shared" si="1"/>
        <v>0</v>
      </c>
      <c r="K22" s="78">
        <v>28</v>
      </c>
      <c r="L22" s="82">
        <f t="shared" si="2"/>
        <v>0</v>
      </c>
      <c r="M22" s="178"/>
    </row>
    <row r="23" spans="1:30" ht="30" customHeight="1" x14ac:dyDescent="0.3">
      <c r="A23" s="418" t="s">
        <v>154</v>
      </c>
      <c r="B23" s="12" t="s">
        <v>61</v>
      </c>
      <c r="C23" s="21" t="s">
        <v>107</v>
      </c>
      <c r="D23" s="79" t="s">
        <v>140</v>
      </c>
      <c r="E23" s="17"/>
      <c r="F23" s="87"/>
      <c r="G23" s="84"/>
      <c r="H23" s="140"/>
      <c r="I23" s="195">
        <f t="shared" si="0"/>
        <v>0</v>
      </c>
      <c r="J23" s="195">
        <f t="shared" si="1"/>
        <v>0</v>
      </c>
      <c r="K23" s="22">
        <v>10.199999999999999</v>
      </c>
      <c r="L23" s="82">
        <f t="shared" si="2"/>
        <v>0</v>
      </c>
      <c r="M23" s="178"/>
    </row>
    <row r="24" spans="1:30" ht="124.2" customHeight="1" thickBot="1" x14ac:dyDescent="0.35">
      <c r="A24" s="418" t="s">
        <v>155</v>
      </c>
      <c r="B24" s="12" t="s">
        <v>219</v>
      </c>
      <c r="C24" s="15" t="s">
        <v>225</v>
      </c>
      <c r="D24" s="313" t="s">
        <v>223</v>
      </c>
      <c r="E24" s="58"/>
      <c r="F24" s="129"/>
      <c r="G24" s="314"/>
      <c r="H24" s="148"/>
      <c r="I24" s="198"/>
      <c r="J24" s="198"/>
      <c r="K24" s="149"/>
      <c r="L24" s="331">
        <v>0</v>
      </c>
      <c r="M24" s="191"/>
      <c r="U24" s="476"/>
      <c r="V24" s="476"/>
      <c r="W24" s="476"/>
      <c r="X24" s="476"/>
      <c r="Y24" s="476"/>
      <c r="Z24" s="476"/>
      <c r="AA24" s="476"/>
      <c r="AB24" s="476"/>
      <c r="AC24" s="476"/>
      <c r="AD24" s="476"/>
    </row>
    <row r="25" spans="1:30" s="7" customFormat="1" ht="78" customHeight="1" thickBot="1" x14ac:dyDescent="0.35">
      <c r="A25" s="417" t="s">
        <v>156</v>
      </c>
      <c r="B25" s="12" t="s">
        <v>219</v>
      </c>
      <c r="C25" s="12" t="s">
        <v>220</v>
      </c>
      <c r="D25" s="313" t="s">
        <v>223</v>
      </c>
      <c r="E25" s="315"/>
      <c r="F25" s="128"/>
      <c r="G25" s="314"/>
      <c r="H25" s="316"/>
      <c r="I25" s="198"/>
      <c r="J25" s="198"/>
      <c r="K25" s="317"/>
      <c r="L25" s="83">
        <v>0</v>
      </c>
      <c r="M25" s="191"/>
      <c r="N25" s="482"/>
      <c r="O25" s="286"/>
      <c r="P25"/>
      <c r="Q25"/>
      <c r="R25"/>
      <c r="S25"/>
      <c r="T25"/>
      <c r="U25" s="476"/>
      <c r="V25" s="476"/>
      <c r="W25" s="476"/>
      <c r="X25" s="476"/>
      <c r="Y25" s="476"/>
      <c r="Z25" s="476"/>
      <c r="AA25" s="476"/>
      <c r="AB25" s="476"/>
      <c r="AC25" s="476"/>
      <c r="AD25" s="476"/>
    </row>
    <row r="26" spans="1:30" ht="48.6" customHeight="1" x14ac:dyDescent="0.3">
      <c r="A26" s="418" t="s">
        <v>157</v>
      </c>
      <c r="B26" s="12" t="s">
        <v>219</v>
      </c>
      <c r="C26" s="15" t="s">
        <v>222</v>
      </c>
      <c r="D26" s="313" t="s">
        <v>223</v>
      </c>
      <c r="E26" s="58"/>
      <c r="F26" s="129"/>
      <c r="G26" s="314"/>
      <c r="H26" s="148"/>
      <c r="I26" s="198"/>
      <c r="J26" s="198"/>
      <c r="K26" s="317"/>
      <c r="L26" s="83">
        <v>0</v>
      </c>
      <c r="M26" s="191"/>
      <c r="U26" s="476"/>
      <c r="V26" s="476"/>
      <c r="W26" s="476"/>
      <c r="X26" s="476"/>
      <c r="Y26" s="476"/>
      <c r="Z26" s="476"/>
      <c r="AA26" s="476"/>
      <c r="AB26" s="476"/>
      <c r="AC26" s="476"/>
      <c r="AD26" s="476"/>
    </row>
    <row r="27" spans="1:30" ht="39" customHeight="1" thickBot="1" x14ac:dyDescent="0.35">
      <c r="A27" s="420" t="s">
        <v>158</v>
      </c>
      <c r="B27" s="12" t="s">
        <v>219</v>
      </c>
      <c r="C27" s="15" t="s">
        <v>46</v>
      </c>
      <c r="D27" s="313" t="s">
        <v>223</v>
      </c>
      <c r="E27" s="58"/>
      <c r="F27" s="129"/>
      <c r="G27" s="314"/>
      <c r="H27" s="148"/>
      <c r="I27" s="198"/>
      <c r="J27" s="198"/>
      <c r="K27" s="317"/>
      <c r="L27" s="83">
        <v>0</v>
      </c>
      <c r="M27" s="191"/>
    </row>
    <row r="28" spans="1:30" ht="32.25" customHeight="1" thickBot="1" x14ac:dyDescent="0.35">
      <c r="A28" s="67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154">
        <f>SUM(L14:L27)</f>
        <v>0</v>
      </c>
      <c r="M28" s="179"/>
    </row>
    <row r="29" spans="1:30" ht="31.5" customHeight="1" x14ac:dyDescent="0.3">
      <c r="A29" s="421">
        <v>2</v>
      </c>
      <c r="B29" s="241" t="s">
        <v>228</v>
      </c>
      <c r="C29" s="242"/>
      <c r="D29" s="243"/>
      <c r="E29" s="243"/>
      <c r="F29" s="243"/>
      <c r="G29" s="243"/>
      <c r="H29" s="243"/>
      <c r="I29" s="243"/>
      <c r="J29" s="243"/>
      <c r="K29" s="243"/>
      <c r="L29" s="244"/>
      <c r="M29" s="245"/>
    </row>
    <row r="30" spans="1:30" ht="28.2" customHeight="1" x14ac:dyDescent="0.3">
      <c r="A30" s="418" t="s">
        <v>159</v>
      </c>
      <c r="B30" s="454" t="s">
        <v>8</v>
      </c>
      <c r="C30" s="24" t="s">
        <v>44</v>
      </c>
      <c r="D30" s="80" t="s">
        <v>140</v>
      </c>
      <c r="E30" s="17"/>
      <c r="F30" s="87"/>
      <c r="G30" s="25"/>
      <c r="H30" s="140"/>
      <c r="I30" s="195">
        <f t="shared" ref="I30" si="3">G30*E30*F30*H30</f>
        <v>0</v>
      </c>
      <c r="J30" s="195">
        <f t="shared" ref="J30:J31" si="4">I30*100</f>
        <v>0</v>
      </c>
      <c r="K30" s="22">
        <v>9</v>
      </c>
      <c r="L30" s="324">
        <f>J30*K30</f>
        <v>0</v>
      </c>
      <c r="M30" s="178"/>
    </row>
    <row r="31" spans="1:30" ht="22.8" customHeight="1" thickBot="1" x14ac:dyDescent="0.35">
      <c r="A31" s="418" t="s">
        <v>160</v>
      </c>
      <c r="B31" s="12" t="s">
        <v>40</v>
      </c>
      <c r="C31" s="26" t="s">
        <v>9</v>
      </c>
      <c r="D31" s="80" t="s">
        <v>140</v>
      </c>
      <c r="E31" s="17"/>
      <c r="F31" s="87"/>
      <c r="G31" s="25"/>
      <c r="H31" s="140"/>
      <c r="I31" s="195">
        <f t="shared" ref="I31" si="5">G31*E31*F31*H31</f>
        <v>0</v>
      </c>
      <c r="J31" s="195">
        <f t="shared" si="4"/>
        <v>0</v>
      </c>
      <c r="K31" s="22">
        <v>0.4</v>
      </c>
      <c r="L31" s="324">
        <f>J31*K31</f>
        <v>0</v>
      </c>
      <c r="M31" s="178"/>
    </row>
    <row r="32" spans="1:30" ht="23.25" customHeight="1" thickBot="1" x14ac:dyDescent="0.35">
      <c r="A32" s="422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154">
        <f>SUM(L30:L31)</f>
        <v>0</v>
      </c>
      <c r="M32" s="179"/>
    </row>
    <row r="33" spans="1:15" ht="30.6" customHeight="1" x14ac:dyDescent="0.3">
      <c r="A33" s="421">
        <v>3</v>
      </c>
      <c r="B33" s="241" t="s">
        <v>13</v>
      </c>
      <c r="C33" s="242"/>
      <c r="D33" s="248"/>
      <c r="E33" s="249"/>
      <c r="F33" s="249"/>
      <c r="G33" s="249"/>
      <c r="H33" s="249"/>
      <c r="I33" s="249"/>
      <c r="J33" s="249"/>
      <c r="K33" s="249"/>
      <c r="L33" s="256"/>
      <c r="M33" s="250"/>
    </row>
    <row r="34" spans="1:15" ht="44.4" customHeight="1" x14ac:dyDescent="0.3">
      <c r="A34" s="423" t="s">
        <v>161</v>
      </c>
      <c r="B34" s="12" t="s">
        <v>219</v>
      </c>
      <c r="C34" s="27" t="s">
        <v>10</v>
      </c>
      <c r="D34" s="313" t="s">
        <v>223</v>
      </c>
      <c r="E34" s="65"/>
      <c r="F34" s="130"/>
      <c r="G34" s="59"/>
      <c r="H34" s="150"/>
      <c r="I34" s="322"/>
      <c r="J34" s="321"/>
      <c r="K34" s="323"/>
      <c r="L34" s="153">
        <v>0</v>
      </c>
      <c r="M34" s="191"/>
      <c r="O34" s="8"/>
    </row>
    <row r="35" spans="1:15" ht="33" customHeight="1" x14ac:dyDescent="0.3">
      <c r="A35" s="423" t="s">
        <v>162</v>
      </c>
      <c r="B35" s="27" t="s">
        <v>11</v>
      </c>
      <c r="C35" s="27" t="s">
        <v>12</v>
      </c>
      <c r="D35" s="81" t="s">
        <v>141</v>
      </c>
      <c r="E35" s="28"/>
      <c r="F35" s="120"/>
      <c r="G35" s="14"/>
      <c r="H35" s="108"/>
      <c r="I35" s="195">
        <f t="shared" ref="I35" si="6">G35*E35*F35*H35</f>
        <v>0</v>
      </c>
      <c r="J35" s="195">
        <f t="shared" ref="J35:J40" si="7">I35*100</f>
        <v>0</v>
      </c>
      <c r="K35" s="86">
        <v>16</v>
      </c>
      <c r="L35" s="153">
        <f>J35*K35</f>
        <v>0</v>
      </c>
      <c r="M35" s="178"/>
    </row>
    <row r="36" spans="1:15" ht="29.25" customHeight="1" x14ac:dyDescent="0.3">
      <c r="A36" s="423" t="s">
        <v>163</v>
      </c>
      <c r="B36" s="27" t="s">
        <v>14</v>
      </c>
      <c r="C36" s="27" t="s">
        <v>15</v>
      </c>
      <c r="D36" s="81" t="s">
        <v>141</v>
      </c>
      <c r="E36" s="28"/>
      <c r="F36" s="120"/>
      <c r="G36" s="14"/>
      <c r="H36" s="108"/>
      <c r="I36" s="195">
        <f t="shared" ref="I36:I40" si="8">G36*E36*F36*H36</f>
        <v>0</v>
      </c>
      <c r="J36" s="195">
        <f t="shared" si="7"/>
        <v>0</v>
      </c>
      <c r="K36" s="86">
        <v>5.5</v>
      </c>
      <c r="L36" s="153">
        <f t="shared" ref="L36:L40" si="9">J36*K36</f>
        <v>0</v>
      </c>
      <c r="M36" s="178"/>
    </row>
    <row r="37" spans="1:15" ht="34.5" customHeight="1" x14ac:dyDescent="0.3">
      <c r="A37" s="423" t="s">
        <v>164</v>
      </c>
      <c r="B37" s="27" t="s">
        <v>16</v>
      </c>
      <c r="C37" s="27" t="s">
        <v>17</v>
      </c>
      <c r="D37" s="81" t="s">
        <v>141</v>
      </c>
      <c r="E37" s="28"/>
      <c r="F37" s="120"/>
      <c r="G37" s="14"/>
      <c r="H37" s="108"/>
      <c r="I37" s="195">
        <f t="shared" si="8"/>
        <v>0</v>
      </c>
      <c r="J37" s="195">
        <f t="shared" si="7"/>
        <v>0</v>
      </c>
      <c r="K37" s="86">
        <v>7.5</v>
      </c>
      <c r="L37" s="153">
        <f t="shared" si="9"/>
        <v>0</v>
      </c>
      <c r="M37" s="178"/>
    </row>
    <row r="38" spans="1:15" ht="27.75" customHeight="1" x14ac:dyDescent="0.3">
      <c r="A38" s="423" t="s">
        <v>165</v>
      </c>
      <c r="B38" s="27" t="s">
        <v>19</v>
      </c>
      <c r="C38" s="27" t="s">
        <v>18</v>
      </c>
      <c r="D38" s="81" t="s">
        <v>141</v>
      </c>
      <c r="E38" s="28"/>
      <c r="F38" s="120"/>
      <c r="G38" s="14"/>
      <c r="H38" s="108"/>
      <c r="I38" s="195">
        <f t="shared" si="8"/>
        <v>0</v>
      </c>
      <c r="J38" s="195">
        <f t="shared" si="7"/>
        <v>0</v>
      </c>
      <c r="K38" s="86">
        <v>6.8</v>
      </c>
      <c r="L38" s="153">
        <f t="shared" si="9"/>
        <v>0</v>
      </c>
      <c r="M38" s="178"/>
    </row>
    <row r="39" spans="1:15" ht="47.4" customHeight="1" x14ac:dyDescent="0.3">
      <c r="A39" s="423" t="s">
        <v>166</v>
      </c>
      <c r="B39" s="27" t="s">
        <v>11</v>
      </c>
      <c r="C39" s="27" t="s">
        <v>20</v>
      </c>
      <c r="D39" s="81" t="s">
        <v>141</v>
      </c>
      <c r="E39" s="28"/>
      <c r="F39" s="120"/>
      <c r="G39" s="14"/>
      <c r="H39" s="108"/>
      <c r="I39" s="195">
        <f t="shared" si="8"/>
        <v>0</v>
      </c>
      <c r="J39" s="195">
        <f t="shared" si="7"/>
        <v>0</v>
      </c>
      <c r="K39" s="86">
        <v>14.2</v>
      </c>
      <c r="L39" s="153">
        <f t="shared" si="9"/>
        <v>0</v>
      </c>
      <c r="M39" s="178"/>
    </row>
    <row r="40" spans="1:15" ht="38.25" customHeight="1" x14ac:dyDescent="0.3">
      <c r="A40" s="418" t="s">
        <v>167</v>
      </c>
      <c r="B40" s="12" t="s">
        <v>21</v>
      </c>
      <c r="C40" s="12" t="s">
        <v>42</v>
      </c>
      <c r="D40" s="80" t="s">
        <v>141</v>
      </c>
      <c r="E40" s="17"/>
      <c r="F40" s="87"/>
      <c r="G40" s="14"/>
      <c r="H40" s="140"/>
      <c r="I40" s="195">
        <f t="shared" si="8"/>
        <v>0</v>
      </c>
      <c r="J40" s="195">
        <f t="shared" si="7"/>
        <v>0</v>
      </c>
      <c r="K40" s="78">
        <v>10</v>
      </c>
      <c r="L40" s="83">
        <f t="shared" si="9"/>
        <v>0</v>
      </c>
      <c r="M40" s="178"/>
    </row>
    <row r="41" spans="1:15" ht="60" customHeight="1" thickBot="1" x14ac:dyDescent="0.35">
      <c r="A41" s="423" t="s">
        <v>168</v>
      </c>
      <c r="B41" s="12" t="s">
        <v>219</v>
      </c>
      <c r="C41" s="27" t="s">
        <v>229</v>
      </c>
      <c r="D41" s="313" t="s">
        <v>223</v>
      </c>
      <c r="E41" s="65"/>
      <c r="F41" s="130"/>
      <c r="G41" s="59"/>
      <c r="H41" s="150"/>
      <c r="I41" s="322"/>
      <c r="J41" s="321"/>
      <c r="K41" s="328"/>
      <c r="L41" s="153">
        <v>0</v>
      </c>
      <c r="M41" s="191"/>
    </row>
    <row r="42" spans="1:15" ht="25.8" customHeight="1" thickBot="1" x14ac:dyDescent="0.35">
      <c r="A42" s="67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154">
        <f>SUM(L34:L41)</f>
        <v>0</v>
      </c>
      <c r="M42" s="179"/>
    </row>
    <row r="43" spans="1:15" ht="21" customHeight="1" thickBot="1" x14ac:dyDescent="0.35">
      <c r="A43" s="421">
        <v>4</v>
      </c>
      <c r="B43" s="251" t="s">
        <v>62</v>
      </c>
      <c r="C43" s="252"/>
      <c r="D43" s="248"/>
      <c r="E43" s="249"/>
      <c r="F43" s="249"/>
      <c r="G43" s="249"/>
      <c r="H43" s="249"/>
      <c r="I43" s="249"/>
      <c r="J43" s="249"/>
      <c r="K43" s="249"/>
      <c r="L43" s="455"/>
      <c r="M43" s="250"/>
    </row>
    <row r="44" spans="1:15" ht="32.4" customHeight="1" thickBot="1" x14ac:dyDescent="0.35">
      <c r="A44" s="424" t="s">
        <v>199</v>
      </c>
      <c r="B44" s="18" t="s">
        <v>109</v>
      </c>
      <c r="C44" s="29" t="s">
        <v>43</v>
      </c>
      <c r="D44" s="80" t="s">
        <v>141</v>
      </c>
      <c r="E44" s="30"/>
      <c r="F44" s="87"/>
      <c r="G44" s="14"/>
      <c r="H44" s="87"/>
      <c r="I44" s="195">
        <f t="shared" ref="I44" si="10">G44*E44*F44*H44</f>
        <v>0</v>
      </c>
      <c r="J44" s="195">
        <f t="shared" ref="J44:J48" si="11">I44*100</f>
        <v>0</v>
      </c>
      <c r="K44" s="107">
        <v>12</v>
      </c>
      <c r="L44" s="154">
        <f>K44*J44</f>
        <v>0</v>
      </c>
      <c r="M44" s="179"/>
    </row>
    <row r="45" spans="1:15" ht="33.6" customHeight="1" x14ac:dyDescent="0.3">
      <c r="A45" s="421">
        <v>5</v>
      </c>
      <c r="B45" s="251" t="s">
        <v>230</v>
      </c>
      <c r="C45" s="252"/>
      <c r="D45" s="253"/>
      <c r="E45" s="253"/>
      <c r="F45" s="253"/>
      <c r="G45" s="253"/>
      <c r="H45" s="253"/>
      <c r="I45" s="253"/>
      <c r="J45" s="253"/>
      <c r="K45" s="253"/>
      <c r="L45" s="254"/>
      <c r="M45" s="255"/>
    </row>
    <row r="46" spans="1:15" ht="25.2" customHeight="1" x14ac:dyDescent="0.3">
      <c r="A46" s="424" t="s">
        <v>169</v>
      </c>
      <c r="B46" s="15" t="s">
        <v>63</v>
      </c>
      <c r="C46" s="15" t="s">
        <v>22</v>
      </c>
      <c r="D46" s="80" t="s">
        <v>141</v>
      </c>
      <c r="E46" s="17"/>
      <c r="F46" s="87"/>
      <c r="G46" s="14"/>
      <c r="H46" s="87"/>
      <c r="I46" s="195">
        <f t="shared" ref="I46" si="12">G46*E46*F46*H46</f>
        <v>0</v>
      </c>
      <c r="J46" s="195">
        <f t="shared" si="11"/>
        <v>0</v>
      </c>
      <c r="K46" s="87">
        <v>8</v>
      </c>
      <c r="L46" s="155">
        <f>J46*K46</f>
        <v>0</v>
      </c>
      <c r="M46" s="180"/>
    </row>
    <row r="47" spans="1:15" ht="25.8" customHeight="1" x14ac:dyDescent="0.3">
      <c r="A47" s="423" t="s">
        <v>170</v>
      </c>
      <c r="B47" s="27" t="s">
        <v>23</v>
      </c>
      <c r="C47" s="27" t="s">
        <v>24</v>
      </c>
      <c r="D47" s="80" t="s">
        <v>141</v>
      </c>
      <c r="E47" s="28"/>
      <c r="F47" s="120"/>
      <c r="G47" s="14"/>
      <c r="H47" s="120"/>
      <c r="I47" s="195">
        <f t="shared" ref="I47:I48" si="13">G47*E47*F47*H47</f>
        <v>0</v>
      </c>
      <c r="J47" s="195">
        <f t="shared" si="11"/>
        <v>0</v>
      </c>
      <c r="K47" s="86">
        <v>8</v>
      </c>
      <c r="L47" s="155">
        <f t="shared" ref="L47:L48" si="14">J47*K47</f>
        <v>0</v>
      </c>
      <c r="M47" s="180"/>
    </row>
    <row r="48" spans="1:15" ht="32.4" customHeight="1" thickBot="1" x14ac:dyDescent="0.35">
      <c r="A48" s="423" t="s">
        <v>171</v>
      </c>
      <c r="B48" s="18" t="s">
        <v>25</v>
      </c>
      <c r="C48" s="27" t="s">
        <v>45</v>
      </c>
      <c r="D48" s="80" t="s">
        <v>141</v>
      </c>
      <c r="E48" s="28"/>
      <c r="F48" s="120"/>
      <c r="G48" s="14"/>
      <c r="H48" s="120"/>
      <c r="I48" s="195">
        <f t="shared" si="13"/>
        <v>0</v>
      </c>
      <c r="J48" s="195">
        <f t="shared" si="11"/>
        <v>0</v>
      </c>
      <c r="K48" s="86">
        <v>0.6</v>
      </c>
      <c r="L48" s="155">
        <f t="shared" si="14"/>
        <v>0</v>
      </c>
      <c r="M48" s="180"/>
    </row>
    <row r="49" spans="1:15" ht="24.6" customHeight="1" thickBot="1" x14ac:dyDescent="0.35">
      <c r="A49" s="92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154">
        <f>SUM(L46:L48)</f>
        <v>0</v>
      </c>
      <c r="M49" s="181"/>
    </row>
    <row r="50" spans="1:15" ht="22.2" customHeight="1" x14ac:dyDescent="0.3">
      <c r="A50" s="421">
        <v>6</v>
      </c>
      <c r="B50" s="257" t="s">
        <v>26</v>
      </c>
      <c r="C50" s="258"/>
      <c r="D50" s="248"/>
      <c r="E50" s="249"/>
      <c r="F50" s="249"/>
      <c r="G50" s="249"/>
      <c r="H50" s="249"/>
      <c r="I50" s="249"/>
      <c r="J50" s="249"/>
      <c r="K50" s="249"/>
      <c r="L50" s="256"/>
      <c r="M50" s="250"/>
    </row>
    <row r="51" spans="1:15" ht="45.6" customHeight="1" x14ac:dyDescent="0.3">
      <c r="A51" s="423" t="s">
        <v>172</v>
      </c>
      <c r="B51" s="12" t="s">
        <v>110</v>
      </c>
      <c r="C51" s="12" t="s">
        <v>64</v>
      </c>
      <c r="D51" s="80" t="s">
        <v>141</v>
      </c>
      <c r="E51" s="17"/>
      <c r="F51" s="87"/>
      <c r="G51" s="14"/>
      <c r="H51" s="140"/>
      <c r="I51" s="195">
        <f t="shared" ref="I51" si="15">G51*E51*F51*H51</f>
        <v>0</v>
      </c>
      <c r="J51" s="195">
        <f t="shared" ref="J51:J52" si="16">I51*100</f>
        <v>0</v>
      </c>
      <c r="K51" s="87">
        <v>39.299999999999997</v>
      </c>
      <c r="L51" s="155">
        <f>J51*K51</f>
        <v>0</v>
      </c>
      <c r="M51" s="182"/>
    </row>
    <row r="52" spans="1:15" ht="31.2" customHeight="1" x14ac:dyDescent="0.3">
      <c r="A52" s="423" t="s">
        <v>173</v>
      </c>
      <c r="B52" s="12" t="s">
        <v>27</v>
      </c>
      <c r="C52" s="12" t="s">
        <v>28</v>
      </c>
      <c r="D52" s="80" t="s">
        <v>141</v>
      </c>
      <c r="E52" s="17"/>
      <c r="F52" s="87"/>
      <c r="G52" s="14"/>
      <c r="H52" s="140"/>
      <c r="I52" s="195">
        <f t="shared" ref="I52" si="17">G52*E52*F52*H52</f>
        <v>0</v>
      </c>
      <c r="J52" s="195">
        <f t="shared" si="16"/>
        <v>0</v>
      </c>
      <c r="K52" s="87">
        <v>42.6</v>
      </c>
      <c r="L52" s="155">
        <f>J52*K52</f>
        <v>0</v>
      </c>
      <c r="M52" s="182"/>
      <c r="O52" s="8"/>
    </row>
    <row r="53" spans="1:15" ht="63.6" customHeight="1" thickBot="1" x14ac:dyDescent="0.35">
      <c r="A53" s="423" t="s">
        <v>174</v>
      </c>
      <c r="B53" s="12" t="s">
        <v>219</v>
      </c>
      <c r="C53" s="27" t="s">
        <v>231</v>
      </c>
      <c r="D53" s="313" t="s">
        <v>223</v>
      </c>
      <c r="E53" s="58"/>
      <c r="F53" s="129"/>
      <c r="G53" s="59"/>
      <c r="H53" s="148"/>
      <c r="I53" s="325"/>
      <c r="J53" s="325"/>
      <c r="K53" s="326"/>
      <c r="L53" s="156">
        <v>0</v>
      </c>
      <c r="M53" s="327"/>
    </row>
    <row r="54" spans="1:15" ht="24.6" customHeight="1" thickBot="1" x14ac:dyDescent="0.35">
      <c r="A54" s="67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157">
        <f>SUM(M51:M53)</f>
        <v>0</v>
      </c>
      <c r="M54" s="183"/>
    </row>
    <row r="55" spans="1:15" ht="37.799999999999997" customHeight="1" x14ac:dyDescent="0.3">
      <c r="A55" s="421">
        <v>7</v>
      </c>
      <c r="B55" s="251" t="s">
        <v>232</v>
      </c>
      <c r="C55" s="252"/>
      <c r="D55" s="259"/>
      <c r="E55" s="260"/>
      <c r="F55" s="260"/>
      <c r="G55" s="260"/>
      <c r="H55" s="260"/>
      <c r="I55" s="260"/>
      <c r="J55" s="260"/>
      <c r="K55" s="260"/>
      <c r="L55" s="261"/>
      <c r="M55" s="262"/>
    </row>
    <row r="56" spans="1:15" ht="28.8" customHeight="1" x14ac:dyDescent="0.3">
      <c r="A56" s="418" t="s">
        <v>175</v>
      </c>
      <c r="B56" s="15" t="s">
        <v>29</v>
      </c>
      <c r="C56" s="15" t="s">
        <v>30</v>
      </c>
      <c r="D56" s="80" t="s">
        <v>141</v>
      </c>
      <c r="E56" s="17"/>
      <c r="F56" s="87"/>
      <c r="G56" s="14"/>
      <c r="H56" s="140"/>
      <c r="I56" s="195">
        <f t="shared" ref="I56" si="18">G56*E56*F56*H56</f>
        <v>0</v>
      </c>
      <c r="J56" s="195">
        <f t="shared" ref="J56:J58" si="19">I56*100</f>
        <v>0</v>
      </c>
      <c r="K56" s="87">
        <v>9</v>
      </c>
      <c r="L56" s="155">
        <f>J56*K56</f>
        <v>0</v>
      </c>
      <c r="M56" s="182"/>
    </row>
    <row r="57" spans="1:15" ht="29.4" customHeight="1" x14ac:dyDescent="0.3">
      <c r="A57" s="418" t="s">
        <v>176</v>
      </c>
      <c r="B57" s="15" t="s">
        <v>23</v>
      </c>
      <c r="C57" s="15" t="s">
        <v>31</v>
      </c>
      <c r="D57" s="80" t="s">
        <v>141</v>
      </c>
      <c r="E57" s="17"/>
      <c r="F57" s="87"/>
      <c r="G57" s="14"/>
      <c r="H57" s="140"/>
      <c r="I57" s="195">
        <f t="shared" ref="I57:I58" si="20">G57*E57*F57*H57</f>
        <v>0</v>
      </c>
      <c r="J57" s="195">
        <f t="shared" si="19"/>
        <v>0</v>
      </c>
      <c r="K57" s="87">
        <v>13.8</v>
      </c>
      <c r="L57" s="155">
        <f t="shared" ref="L57:L58" si="21">J57*K57</f>
        <v>0</v>
      </c>
      <c r="M57" s="182"/>
    </row>
    <row r="58" spans="1:15" ht="29.4" customHeight="1" x14ac:dyDescent="0.3">
      <c r="A58" s="418" t="s">
        <v>177</v>
      </c>
      <c r="B58" s="15" t="s">
        <v>11</v>
      </c>
      <c r="C58" s="15" t="s">
        <v>32</v>
      </c>
      <c r="D58" s="80" t="s">
        <v>141</v>
      </c>
      <c r="E58" s="17"/>
      <c r="F58" s="87"/>
      <c r="G58" s="14"/>
      <c r="H58" s="140"/>
      <c r="I58" s="195">
        <f t="shared" si="20"/>
        <v>0</v>
      </c>
      <c r="J58" s="195">
        <f t="shared" si="19"/>
        <v>0</v>
      </c>
      <c r="K58" s="87">
        <v>6.8</v>
      </c>
      <c r="L58" s="155">
        <f t="shared" si="21"/>
        <v>0</v>
      </c>
      <c r="M58" s="182"/>
    </row>
    <row r="59" spans="1:15" ht="63" customHeight="1" thickBot="1" x14ac:dyDescent="0.35">
      <c r="A59" s="423" t="s">
        <v>178</v>
      </c>
      <c r="B59" s="12" t="s">
        <v>219</v>
      </c>
      <c r="C59" s="27" t="s">
        <v>233</v>
      </c>
      <c r="D59" s="313" t="s">
        <v>223</v>
      </c>
      <c r="E59" s="65"/>
      <c r="F59" s="130"/>
      <c r="G59" s="329"/>
      <c r="H59" s="150"/>
      <c r="I59" s="151"/>
      <c r="J59" s="151"/>
      <c r="K59" s="330"/>
      <c r="L59" s="156">
        <v>0</v>
      </c>
      <c r="M59" s="327"/>
    </row>
    <row r="60" spans="1:15" ht="25.2" customHeight="1" thickBot="1" x14ac:dyDescent="0.35">
      <c r="A60" s="67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157">
        <f>L56+L57+L58+L59</f>
        <v>0</v>
      </c>
      <c r="M60" s="184"/>
    </row>
    <row r="61" spans="1:15" ht="28.2" customHeight="1" x14ac:dyDescent="0.3">
      <c r="A61" s="425">
        <v>8</v>
      </c>
      <c r="B61" s="263" t="s">
        <v>34</v>
      </c>
      <c r="C61" s="263"/>
      <c r="D61" s="254"/>
      <c r="E61" s="254"/>
      <c r="F61" s="254"/>
      <c r="G61" s="254"/>
      <c r="H61" s="254"/>
      <c r="I61" s="254"/>
      <c r="J61" s="254"/>
      <c r="K61" s="254"/>
      <c r="L61" s="254"/>
      <c r="M61" s="264"/>
    </row>
    <row r="62" spans="1:15" ht="30" customHeight="1" x14ac:dyDescent="0.3">
      <c r="A62" s="418" t="s">
        <v>179</v>
      </c>
      <c r="B62" s="456" t="s">
        <v>36</v>
      </c>
      <c r="C62" s="15" t="s">
        <v>35</v>
      </c>
      <c r="D62" s="80" t="s">
        <v>141</v>
      </c>
      <c r="E62" s="17"/>
      <c r="F62" s="87"/>
      <c r="G62" s="14"/>
      <c r="H62" s="140"/>
      <c r="I62" s="195">
        <f t="shared" ref="I62" si="22">G62*E62*F62*H62</f>
        <v>0</v>
      </c>
      <c r="J62" s="195">
        <f t="shared" ref="J62:J63" si="23">I62*100</f>
        <v>0</v>
      </c>
      <c r="K62" s="87">
        <v>0.5</v>
      </c>
      <c r="L62" s="155">
        <f>J62*K62</f>
        <v>0</v>
      </c>
      <c r="M62" s="185"/>
    </row>
    <row r="63" spans="1:15" ht="26.25" customHeight="1" thickBot="1" x14ac:dyDescent="0.35">
      <c r="A63" s="418" t="s">
        <v>180</v>
      </c>
      <c r="B63" s="15" t="s">
        <v>11</v>
      </c>
      <c r="C63" s="15" t="s">
        <v>142</v>
      </c>
      <c r="D63" s="80" t="s">
        <v>141</v>
      </c>
      <c r="E63" s="17"/>
      <c r="F63" s="87"/>
      <c r="G63" s="14"/>
      <c r="H63" s="140"/>
      <c r="I63" s="195">
        <f t="shared" ref="I63" si="24">G63*E63*F63*H63</f>
        <v>0</v>
      </c>
      <c r="J63" s="195">
        <f t="shared" si="23"/>
        <v>0</v>
      </c>
      <c r="K63" s="87">
        <v>0.8</v>
      </c>
      <c r="L63" s="155">
        <f>J63*K63</f>
        <v>0</v>
      </c>
      <c r="M63" s="185"/>
    </row>
    <row r="64" spans="1:15" ht="26.4" customHeight="1" thickBot="1" x14ac:dyDescent="0.35">
      <c r="A64" s="67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158">
        <f>SUM(L62:L63)</f>
        <v>0</v>
      </c>
      <c r="M64" s="184"/>
    </row>
    <row r="65" spans="1:17" ht="61.8" customHeight="1" thickBot="1" x14ac:dyDescent="0.35">
      <c r="A65" s="421">
        <v>9</v>
      </c>
      <c r="B65" s="12" t="s">
        <v>53</v>
      </c>
      <c r="C65" s="23" t="s">
        <v>263</v>
      </c>
      <c r="D65" s="313" t="s">
        <v>223</v>
      </c>
      <c r="E65" s="58"/>
      <c r="F65" s="129"/>
      <c r="G65" s="59"/>
      <c r="H65" s="148"/>
      <c r="I65" s="325"/>
      <c r="J65" s="325"/>
      <c r="K65" s="332"/>
      <c r="L65" s="158">
        <v>0</v>
      </c>
      <c r="M65" s="333"/>
    </row>
    <row r="66" spans="1:17" ht="29.4" customHeight="1" thickBot="1" x14ac:dyDescent="0.35">
      <c r="A66" s="483">
        <v>10</v>
      </c>
      <c r="B66" s="484" t="s">
        <v>48</v>
      </c>
      <c r="C66" s="485" t="s">
        <v>47</v>
      </c>
      <c r="D66" s="486" t="s">
        <v>141</v>
      </c>
      <c r="E66" s="487"/>
      <c r="F66" s="488"/>
      <c r="G66" s="489"/>
      <c r="H66" s="490"/>
      <c r="I66" s="491">
        <f t="shared" ref="I66" si="25">G66*E66*F66*H66</f>
        <v>0</v>
      </c>
      <c r="J66" s="491">
        <f t="shared" ref="J66" si="26">I66*100</f>
        <v>0</v>
      </c>
      <c r="K66" s="492">
        <v>0.24</v>
      </c>
      <c r="L66" s="158">
        <f>J66*K66</f>
        <v>0</v>
      </c>
      <c r="M66" s="493"/>
    </row>
    <row r="67" spans="1:17" ht="24" customHeight="1" x14ac:dyDescent="0.3">
      <c r="A67" s="287" t="s">
        <v>2</v>
      </c>
      <c r="B67" s="288"/>
      <c r="C67" s="288"/>
      <c r="D67" s="288"/>
      <c r="E67" s="288"/>
      <c r="F67" s="288"/>
      <c r="G67" s="288"/>
      <c r="H67" s="288"/>
      <c r="I67" s="288"/>
      <c r="J67" s="288"/>
      <c r="K67" s="289"/>
      <c r="L67" s="159">
        <f>L66+L65+L64+L60+L54+L49+L44+L42+L32+L28</f>
        <v>0</v>
      </c>
      <c r="M67" s="481"/>
    </row>
    <row r="68" spans="1:17" ht="27" customHeight="1" x14ac:dyDescent="0.3">
      <c r="A68" s="274" t="s">
        <v>3</v>
      </c>
      <c r="B68" s="275"/>
      <c r="C68" s="275"/>
      <c r="D68" s="275"/>
      <c r="E68" s="275"/>
      <c r="F68" s="275"/>
      <c r="G68" s="275"/>
      <c r="H68" s="275"/>
      <c r="I68" s="275"/>
      <c r="J68" s="275"/>
      <c r="K68" s="276"/>
      <c r="L68" s="160">
        <f>L67*23%</f>
        <v>0</v>
      </c>
      <c r="M68" s="106"/>
    </row>
    <row r="69" spans="1:17" ht="28.2" customHeight="1" thickBot="1" x14ac:dyDescent="0.35">
      <c r="A69" s="277" t="s">
        <v>211</v>
      </c>
      <c r="B69" s="278"/>
      <c r="C69" s="278"/>
      <c r="D69" s="278"/>
      <c r="E69" s="278"/>
      <c r="F69" s="278"/>
      <c r="G69" s="278"/>
      <c r="H69" s="278"/>
      <c r="I69" s="278"/>
      <c r="J69" s="278"/>
      <c r="K69" s="279"/>
      <c r="L69" s="161">
        <f>L67+L68</f>
        <v>0</v>
      </c>
      <c r="M69" s="98"/>
    </row>
    <row r="70" spans="1:17" ht="27" customHeight="1" thickBot="1" x14ac:dyDescent="0.35">
      <c r="A70" s="271" t="s">
        <v>234</v>
      </c>
      <c r="B70" s="272"/>
      <c r="C70" s="272"/>
      <c r="D70" s="272"/>
      <c r="E70" s="272"/>
      <c r="F70" s="272"/>
      <c r="G70" s="272"/>
      <c r="H70" s="272"/>
      <c r="I70" s="272"/>
      <c r="J70" s="272"/>
      <c r="K70" s="272"/>
      <c r="L70" s="272"/>
      <c r="M70" s="273"/>
    </row>
    <row r="71" spans="1:17" ht="27" customHeight="1" x14ac:dyDescent="0.3">
      <c r="A71" s="426" t="s">
        <v>114</v>
      </c>
      <c r="B71" s="268" t="s">
        <v>143</v>
      </c>
      <c r="C71" s="269"/>
      <c r="D71" s="269"/>
      <c r="E71" s="269"/>
      <c r="F71" s="269"/>
      <c r="G71" s="269"/>
      <c r="H71" s="269"/>
      <c r="I71" s="269"/>
      <c r="J71" s="269"/>
      <c r="K71" s="269"/>
      <c r="L71" s="269"/>
      <c r="M71" s="270"/>
      <c r="Q71" s="9"/>
    </row>
    <row r="72" spans="1:17" ht="53.4" customHeight="1" x14ac:dyDescent="0.3">
      <c r="A72" s="427" t="s">
        <v>145</v>
      </c>
      <c r="B72" s="31" t="s">
        <v>104</v>
      </c>
      <c r="C72" s="31" t="s">
        <v>144</v>
      </c>
      <c r="D72" s="88" t="s">
        <v>140</v>
      </c>
      <c r="E72" s="32"/>
      <c r="F72" s="121"/>
      <c r="G72" s="131"/>
      <c r="H72" s="141"/>
      <c r="I72" s="196">
        <f t="shared" ref="I72" si="27">G72*E72*F72*H72</f>
        <v>0</v>
      </c>
      <c r="J72" s="196">
        <f t="shared" ref="J72:J81" si="28">I72*100</f>
        <v>0</v>
      </c>
      <c r="K72" s="89">
        <v>330</v>
      </c>
      <c r="L72" s="162">
        <f>J72*K72</f>
        <v>0</v>
      </c>
      <c r="M72" s="186"/>
    </row>
    <row r="73" spans="1:17" ht="31.2" x14ac:dyDescent="0.3">
      <c r="A73" s="428" t="s">
        <v>146</v>
      </c>
      <c r="B73" s="35" t="s">
        <v>6</v>
      </c>
      <c r="C73" s="34" t="s">
        <v>56</v>
      </c>
      <c r="D73" s="88" t="s">
        <v>140</v>
      </c>
      <c r="E73" s="36"/>
      <c r="F73" s="121"/>
      <c r="G73" s="131"/>
      <c r="H73" s="142"/>
      <c r="I73" s="196">
        <f t="shared" ref="I73:I81" si="29">G73*E73*F73*H73</f>
        <v>0</v>
      </c>
      <c r="J73" s="196">
        <f t="shared" si="28"/>
        <v>0</v>
      </c>
      <c r="K73" s="90">
        <v>48</v>
      </c>
      <c r="L73" s="162">
        <f t="shared" ref="L73:L81" si="30">J73*K73</f>
        <v>0</v>
      </c>
      <c r="M73" s="186"/>
      <c r="Q73" s="9"/>
    </row>
    <row r="74" spans="1:17" ht="46.8" x14ac:dyDescent="0.3">
      <c r="A74" s="428" t="s">
        <v>147</v>
      </c>
      <c r="B74" s="31" t="s">
        <v>55</v>
      </c>
      <c r="C74" s="34" t="s">
        <v>57</v>
      </c>
      <c r="D74" s="88" t="s">
        <v>140</v>
      </c>
      <c r="E74" s="36"/>
      <c r="F74" s="121"/>
      <c r="G74" s="131"/>
      <c r="H74" s="142"/>
      <c r="I74" s="196">
        <f t="shared" si="29"/>
        <v>0</v>
      </c>
      <c r="J74" s="196">
        <f t="shared" si="28"/>
        <v>0</v>
      </c>
      <c r="K74" s="90">
        <v>48</v>
      </c>
      <c r="L74" s="162">
        <f t="shared" si="30"/>
        <v>0</v>
      </c>
      <c r="M74" s="186"/>
    </row>
    <row r="75" spans="1:17" ht="64.2" customHeight="1" x14ac:dyDescent="0.3">
      <c r="A75" s="427" t="s">
        <v>148</v>
      </c>
      <c r="B75" s="31" t="s">
        <v>104</v>
      </c>
      <c r="C75" s="31" t="s">
        <v>112</v>
      </c>
      <c r="D75" s="88" t="s">
        <v>140</v>
      </c>
      <c r="E75" s="32"/>
      <c r="F75" s="121"/>
      <c r="G75" s="131"/>
      <c r="H75" s="141"/>
      <c r="I75" s="196">
        <f t="shared" si="29"/>
        <v>0</v>
      </c>
      <c r="J75" s="196">
        <f t="shared" si="28"/>
        <v>0</v>
      </c>
      <c r="K75" s="90">
        <v>278</v>
      </c>
      <c r="L75" s="162">
        <f t="shared" si="30"/>
        <v>0</v>
      </c>
      <c r="M75" s="186"/>
    </row>
    <row r="76" spans="1:17" ht="31.2" x14ac:dyDescent="0.3">
      <c r="A76" s="428" t="s">
        <v>149</v>
      </c>
      <c r="B76" s="31" t="s">
        <v>55</v>
      </c>
      <c r="C76" s="34" t="s">
        <v>67</v>
      </c>
      <c r="D76" s="88" t="s">
        <v>140</v>
      </c>
      <c r="E76" s="36"/>
      <c r="F76" s="121"/>
      <c r="G76" s="131"/>
      <c r="H76" s="142"/>
      <c r="I76" s="196">
        <f t="shared" si="29"/>
        <v>0</v>
      </c>
      <c r="J76" s="196">
        <f t="shared" si="28"/>
        <v>0</v>
      </c>
      <c r="K76" s="90">
        <v>38</v>
      </c>
      <c r="L76" s="162">
        <f t="shared" si="30"/>
        <v>0</v>
      </c>
      <c r="M76" s="186"/>
      <c r="Q76" s="9"/>
    </row>
    <row r="77" spans="1:17" ht="31.2" x14ac:dyDescent="0.3">
      <c r="A77" s="428" t="s">
        <v>150</v>
      </c>
      <c r="B77" s="31" t="s">
        <v>111</v>
      </c>
      <c r="C77" s="34" t="s">
        <v>58</v>
      </c>
      <c r="D77" s="88" t="s">
        <v>140</v>
      </c>
      <c r="E77" s="36"/>
      <c r="F77" s="121"/>
      <c r="G77" s="131"/>
      <c r="H77" s="142"/>
      <c r="I77" s="196">
        <f t="shared" si="29"/>
        <v>0</v>
      </c>
      <c r="J77" s="196">
        <f t="shared" si="28"/>
        <v>0</v>
      </c>
      <c r="K77" s="90">
        <v>270</v>
      </c>
      <c r="L77" s="162">
        <f t="shared" si="30"/>
        <v>0</v>
      </c>
      <c r="M77" s="186"/>
    </row>
    <row r="78" spans="1:17" ht="62.4" x14ac:dyDescent="0.3">
      <c r="A78" s="428" t="s">
        <v>151</v>
      </c>
      <c r="B78" s="31" t="s">
        <v>60</v>
      </c>
      <c r="C78" s="34" t="s">
        <v>238</v>
      </c>
      <c r="D78" s="88" t="s">
        <v>140</v>
      </c>
      <c r="E78" s="36"/>
      <c r="F78" s="122"/>
      <c r="G78" s="131"/>
      <c r="H78" s="142"/>
      <c r="I78" s="196">
        <f t="shared" si="29"/>
        <v>0</v>
      </c>
      <c r="J78" s="196">
        <f t="shared" si="28"/>
        <v>0</v>
      </c>
      <c r="K78" s="90">
        <v>80</v>
      </c>
      <c r="L78" s="162">
        <f t="shared" si="30"/>
        <v>0</v>
      </c>
      <c r="M78" s="186"/>
    </row>
    <row r="79" spans="1:17" ht="62.4" x14ac:dyDescent="0.3">
      <c r="A79" s="429" t="s">
        <v>152</v>
      </c>
      <c r="B79" s="31" t="s">
        <v>60</v>
      </c>
      <c r="C79" s="38" t="s">
        <v>237</v>
      </c>
      <c r="D79" s="88" t="s">
        <v>140</v>
      </c>
      <c r="E79" s="39"/>
      <c r="F79" s="123"/>
      <c r="G79" s="131"/>
      <c r="H79" s="143"/>
      <c r="I79" s="196">
        <f t="shared" si="29"/>
        <v>0</v>
      </c>
      <c r="J79" s="196">
        <f t="shared" si="28"/>
        <v>0</v>
      </c>
      <c r="K79" s="91">
        <v>16.8</v>
      </c>
      <c r="L79" s="162">
        <f t="shared" si="30"/>
        <v>0</v>
      </c>
      <c r="M79" s="186"/>
    </row>
    <row r="80" spans="1:17" ht="18.600000000000001" customHeight="1" x14ac:dyDescent="0.3">
      <c r="A80" s="428" t="s">
        <v>153</v>
      </c>
      <c r="B80" s="31" t="s">
        <v>61</v>
      </c>
      <c r="C80" s="40" t="s">
        <v>106</v>
      </c>
      <c r="D80" s="88" t="s">
        <v>140</v>
      </c>
      <c r="E80" s="36"/>
      <c r="F80" s="122"/>
      <c r="G80" s="131"/>
      <c r="H80" s="142"/>
      <c r="I80" s="196">
        <f t="shared" si="29"/>
        <v>0</v>
      </c>
      <c r="J80" s="196">
        <f t="shared" si="28"/>
        <v>0</v>
      </c>
      <c r="K80" s="90">
        <v>19.399999999999999</v>
      </c>
      <c r="L80" s="162">
        <f t="shared" si="30"/>
        <v>0</v>
      </c>
      <c r="M80" s="186"/>
    </row>
    <row r="81" spans="1:13" ht="35.4" customHeight="1" x14ac:dyDescent="0.3">
      <c r="A81" s="428" t="s">
        <v>154</v>
      </c>
      <c r="B81" s="31" t="s">
        <v>61</v>
      </c>
      <c r="C81" s="40" t="s">
        <v>107</v>
      </c>
      <c r="D81" s="88" t="s">
        <v>140</v>
      </c>
      <c r="E81" s="36"/>
      <c r="F81" s="122"/>
      <c r="G81" s="131"/>
      <c r="H81" s="142"/>
      <c r="I81" s="196">
        <f t="shared" si="29"/>
        <v>0</v>
      </c>
      <c r="J81" s="196">
        <f t="shared" si="28"/>
        <v>0</v>
      </c>
      <c r="K81" s="90">
        <v>29</v>
      </c>
      <c r="L81" s="162">
        <f t="shared" si="30"/>
        <v>0</v>
      </c>
      <c r="M81" s="186"/>
    </row>
    <row r="82" spans="1:13" ht="40.799999999999997" thickBot="1" x14ac:dyDescent="0.35">
      <c r="A82" s="430" t="s">
        <v>155</v>
      </c>
      <c r="B82" s="31" t="s">
        <v>219</v>
      </c>
      <c r="C82" s="34" t="s">
        <v>46</v>
      </c>
      <c r="D82" s="334" t="s">
        <v>223</v>
      </c>
      <c r="E82" s="58"/>
      <c r="F82" s="129"/>
      <c r="G82" s="314"/>
      <c r="H82" s="148"/>
      <c r="I82" s="322"/>
      <c r="J82" s="322"/>
      <c r="K82" s="103"/>
      <c r="L82" s="163">
        <v>0</v>
      </c>
      <c r="M82" s="191"/>
    </row>
    <row r="83" spans="1:13" ht="25.8" customHeight="1" thickBot="1" x14ac:dyDescent="0.35">
      <c r="A83" s="69"/>
      <c r="B83" s="70"/>
      <c r="C83" s="70"/>
      <c r="D83" s="70"/>
      <c r="E83" s="118"/>
      <c r="F83" s="124"/>
      <c r="G83" s="132"/>
      <c r="H83" s="144"/>
      <c r="I83" s="144"/>
      <c r="J83" s="144"/>
      <c r="K83" s="70"/>
      <c r="L83" s="164">
        <f>L72+L73+L74+L75+L76+L77+L78+L79+L80+L81+L82</f>
        <v>0</v>
      </c>
      <c r="M83" s="187"/>
    </row>
    <row r="84" spans="1:13" ht="63" thickBot="1" x14ac:dyDescent="0.35">
      <c r="A84" s="431">
        <v>2</v>
      </c>
      <c r="B84" s="31" t="s">
        <v>219</v>
      </c>
      <c r="C84" s="43" t="s">
        <v>236</v>
      </c>
      <c r="D84" s="334" t="s">
        <v>223</v>
      </c>
      <c r="E84" s="58"/>
      <c r="F84" s="129"/>
      <c r="G84" s="314"/>
      <c r="H84" s="148"/>
      <c r="I84" s="325"/>
      <c r="J84" s="325"/>
      <c r="K84" s="335"/>
      <c r="L84" s="164">
        <v>0</v>
      </c>
      <c r="M84" s="192"/>
    </row>
    <row r="85" spans="1:13" ht="47.4" thickBot="1" x14ac:dyDescent="0.35">
      <c r="A85" s="432">
        <v>3</v>
      </c>
      <c r="B85" s="95" t="s">
        <v>219</v>
      </c>
      <c r="C85" s="96" t="s">
        <v>235</v>
      </c>
      <c r="D85" s="477" t="s">
        <v>223</v>
      </c>
      <c r="E85" s="336"/>
      <c r="F85" s="337"/>
      <c r="G85" s="136"/>
      <c r="H85" s="150"/>
      <c r="I85" s="478">
        <f t="shared" ref="I85" si="31">G85*E85*F85*H85</f>
        <v>0</v>
      </c>
      <c r="J85" s="478">
        <f t="shared" ref="J85" si="32">I85*100</f>
        <v>0</v>
      </c>
      <c r="K85" s="338">
        <v>4</v>
      </c>
      <c r="L85" s="479">
        <v>0</v>
      </c>
      <c r="M85" s="480"/>
    </row>
    <row r="86" spans="1:13" ht="25.2" customHeight="1" x14ac:dyDescent="0.3">
      <c r="A86" s="287" t="s">
        <v>2</v>
      </c>
      <c r="B86" s="288"/>
      <c r="C86" s="288"/>
      <c r="D86" s="288"/>
      <c r="E86" s="288"/>
      <c r="F86" s="288"/>
      <c r="G86" s="288"/>
      <c r="H86" s="288"/>
      <c r="I86" s="288"/>
      <c r="J86" s="288"/>
      <c r="K86" s="289"/>
      <c r="L86" s="159">
        <f>L85+L84+L83</f>
        <v>0</v>
      </c>
      <c r="M86" s="481"/>
    </row>
    <row r="87" spans="1:13" ht="31.2" customHeight="1" thickBot="1" x14ac:dyDescent="0.35">
      <c r="A87" s="274" t="s">
        <v>3</v>
      </c>
      <c r="B87" s="275"/>
      <c r="C87" s="275"/>
      <c r="D87" s="275"/>
      <c r="E87" s="275"/>
      <c r="F87" s="275"/>
      <c r="G87" s="275"/>
      <c r="H87" s="275"/>
      <c r="I87" s="275"/>
      <c r="J87" s="275"/>
      <c r="K87" s="276"/>
      <c r="L87" s="165">
        <f>L86*23%</f>
        <v>0</v>
      </c>
      <c r="M87" s="106"/>
    </row>
    <row r="88" spans="1:13" ht="30" customHeight="1" thickBot="1" x14ac:dyDescent="0.35">
      <c r="A88" s="277" t="s">
        <v>212</v>
      </c>
      <c r="B88" s="278"/>
      <c r="C88" s="278"/>
      <c r="D88" s="278"/>
      <c r="E88" s="278"/>
      <c r="F88" s="278"/>
      <c r="G88" s="278"/>
      <c r="H88" s="278"/>
      <c r="I88" s="278"/>
      <c r="J88" s="278"/>
      <c r="K88" s="279"/>
      <c r="L88" s="166">
        <f>L86+L87</f>
        <v>0</v>
      </c>
      <c r="M88" s="98"/>
    </row>
    <row r="89" spans="1:13" ht="33.6" customHeight="1" thickBot="1" x14ac:dyDescent="0.35">
      <c r="A89" s="265" t="s">
        <v>181</v>
      </c>
      <c r="B89" s="266"/>
      <c r="C89" s="266"/>
      <c r="D89" s="266"/>
      <c r="E89" s="266"/>
      <c r="F89" s="266"/>
      <c r="G89" s="266"/>
      <c r="H89" s="266"/>
      <c r="I89" s="266"/>
      <c r="J89" s="266"/>
      <c r="K89" s="266"/>
      <c r="L89" s="266"/>
      <c r="M89" s="267"/>
    </row>
    <row r="90" spans="1:13" ht="28.2" customHeight="1" x14ac:dyDescent="0.3">
      <c r="A90" s="433" t="s">
        <v>115</v>
      </c>
      <c r="B90" s="281" t="s">
        <v>70</v>
      </c>
      <c r="C90" s="282"/>
      <c r="D90" s="282"/>
      <c r="E90" s="282"/>
      <c r="F90" s="282"/>
      <c r="G90" s="282"/>
      <c r="H90" s="282"/>
      <c r="I90" s="282"/>
      <c r="J90" s="282"/>
      <c r="K90" s="282"/>
      <c r="L90" s="282"/>
      <c r="M90" s="283"/>
    </row>
    <row r="91" spans="1:13" ht="47.4" customHeight="1" x14ac:dyDescent="0.3">
      <c r="A91" s="434" t="s">
        <v>182</v>
      </c>
      <c r="B91" s="44" t="s">
        <v>117</v>
      </c>
      <c r="C91" s="44" t="s">
        <v>265</v>
      </c>
      <c r="D91" s="99" t="s">
        <v>140</v>
      </c>
      <c r="E91" s="45"/>
      <c r="F91" s="125"/>
      <c r="G91" s="133"/>
      <c r="H91" s="145"/>
      <c r="I91" s="197">
        <f t="shared" ref="I91" si="33">G91*E91*F91*H91</f>
        <v>0</v>
      </c>
      <c r="J91" s="197">
        <f t="shared" ref="J91:J102" si="34">I91*100</f>
        <v>0</v>
      </c>
      <c r="K91" s="100">
        <v>110</v>
      </c>
      <c r="L91" s="339">
        <f>J91*K91</f>
        <v>0</v>
      </c>
      <c r="M91" s="188"/>
    </row>
    <row r="92" spans="1:13" ht="37.200000000000003" customHeight="1" x14ac:dyDescent="0.3">
      <c r="A92" s="435" t="s">
        <v>183</v>
      </c>
      <c r="B92" s="48" t="s">
        <v>6</v>
      </c>
      <c r="C92" s="47" t="s">
        <v>56</v>
      </c>
      <c r="D92" s="99" t="s">
        <v>140</v>
      </c>
      <c r="E92" s="49"/>
      <c r="F92" s="125"/>
      <c r="G92" s="133"/>
      <c r="H92" s="146"/>
      <c r="I92" s="197">
        <f t="shared" ref="I92:I97" si="35">G92*E92*F92*H92</f>
        <v>0</v>
      </c>
      <c r="J92" s="197">
        <f t="shared" si="34"/>
        <v>0</v>
      </c>
      <c r="K92" s="101">
        <v>16</v>
      </c>
      <c r="L92" s="339">
        <f t="shared" ref="L92:L97" si="36">J92*K92</f>
        <v>0</v>
      </c>
      <c r="M92" s="188"/>
    </row>
    <row r="93" spans="1:13" ht="49.2" customHeight="1" x14ac:dyDescent="0.3">
      <c r="A93" s="435" t="s">
        <v>184</v>
      </c>
      <c r="B93" s="44" t="s">
        <v>55</v>
      </c>
      <c r="C93" s="47" t="s">
        <v>57</v>
      </c>
      <c r="D93" s="99" t="s">
        <v>140</v>
      </c>
      <c r="E93" s="49"/>
      <c r="F93" s="125"/>
      <c r="G93" s="133"/>
      <c r="H93" s="146"/>
      <c r="I93" s="197">
        <f t="shared" si="35"/>
        <v>0</v>
      </c>
      <c r="J93" s="197">
        <f t="shared" si="34"/>
        <v>0</v>
      </c>
      <c r="K93" s="101">
        <v>8</v>
      </c>
      <c r="L93" s="339">
        <f t="shared" si="36"/>
        <v>0</v>
      </c>
      <c r="M93" s="188"/>
    </row>
    <row r="94" spans="1:13" ht="70.2" customHeight="1" x14ac:dyDescent="0.3">
      <c r="A94" s="434" t="s">
        <v>185</v>
      </c>
      <c r="B94" s="44" t="s">
        <v>104</v>
      </c>
      <c r="C94" s="44" t="s">
        <v>118</v>
      </c>
      <c r="D94" s="99" t="s">
        <v>140</v>
      </c>
      <c r="E94" s="45"/>
      <c r="F94" s="125"/>
      <c r="G94" s="133"/>
      <c r="H94" s="145"/>
      <c r="I94" s="197">
        <f t="shared" si="35"/>
        <v>0</v>
      </c>
      <c r="J94" s="197">
        <f t="shared" si="34"/>
        <v>0</v>
      </c>
      <c r="K94" s="101">
        <v>28</v>
      </c>
      <c r="L94" s="339">
        <f t="shared" si="36"/>
        <v>0</v>
      </c>
      <c r="M94" s="188"/>
    </row>
    <row r="95" spans="1:13" ht="36" customHeight="1" x14ac:dyDescent="0.3">
      <c r="A95" s="435" t="s">
        <v>186</v>
      </c>
      <c r="B95" s="44" t="s">
        <v>55</v>
      </c>
      <c r="C95" s="47" t="s">
        <v>68</v>
      </c>
      <c r="D95" s="99" t="s">
        <v>140</v>
      </c>
      <c r="E95" s="49"/>
      <c r="F95" s="125"/>
      <c r="G95" s="133"/>
      <c r="H95" s="146"/>
      <c r="I95" s="197">
        <f t="shared" si="35"/>
        <v>0</v>
      </c>
      <c r="J95" s="197">
        <f t="shared" si="34"/>
        <v>0</v>
      </c>
      <c r="K95" s="101">
        <v>2</v>
      </c>
      <c r="L95" s="339">
        <f t="shared" si="36"/>
        <v>0</v>
      </c>
      <c r="M95" s="188"/>
    </row>
    <row r="96" spans="1:13" ht="37.799999999999997" customHeight="1" x14ac:dyDescent="0.3">
      <c r="A96" s="435" t="s">
        <v>187</v>
      </c>
      <c r="B96" s="48" t="s">
        <v>119</v>
      </c>
      <c r="C96" s="47" t="s">
        <v>120</v>
      </c>
      <c r="D96" s="99" t="s">
        <v>140</v>
      </c>
      <c r="E96" s="49"/>
      <c r="F96" s="125"/>
      <c r="G96" s="133"/>
      <c r="H96" s="146"/>
      <c r="I96" s="197">
        <f t="shared" si="35"/>
        <v>0</v>
      </c>
      <c r="J96" s="197">
        <f t="shared" si="34"/>
        <v>0</v>
      </c>
      <c r="K96" s="101">
        <v>68</v>
      </c>
      <c r="L96" s="339">
        <f t="shared" si="36"/>
        <v>0</v>
      </c>
      <c r="M96" s="188"/>
    </row>
    <row r="97" spans="1:13" ht="51.6" customHeight="1" x14ac:dyDescent="0.3">
      <c r="A97" s="435" t="s">
        <v>188</v>
      </c>
      <c r="B97" s="44" t="s">
        <v>60</v>
      </c>
      <c r="C97" s="47" t="s">
        <v>69</v>
      </c>
      <c r="D97" s="99" t="s">
        <v>140</v>
      </c>
      <c r="E97" s="49"/>
      <c r="F97" s="126"/>
      <c r="G97" s="133"/>
      <c r="H97" s="146"/>
      <c r="I97" s="197">
        <f t="shared" si="35"/>
        <v>0</v>
      </c>
      <c r="J97" s="197">
        <f t="shared" si="34"/>
        <v>0</v>
      </c>
      <c r="K97" s="101">
        <v>6</v>
      </c>
      <c r="L97" s="339">
        <f t="shared" si="36"/>
        <v>0</v>
      </c>
      <c r="M97" s="188"/>
    </row>
    <row r="98" spans="1:13" ht="81" customHeight="1" x14ac:dyDescent="0.3">
      <c r="A98" s="435" t="s">
        <v>215</v>
      </c>
      <c r="B98" s="44" t="s">
        <v>219</v>
      </c>
      <c r="C98" s="47" t="s">
        <v>239</v>
      </c>
      <c r="D98" s="340" t="s">
        <v>223</v>
      </c>
      <c r="E98" s="58"/>
      <c r="F98" s="129"/>
      <c r="G98" s="314"/>
      <c r="H98" s="148"/>
      <c r="I98" s="322"/>
      <c r="J98" s="322"/>
      <c r="K98" s="103"/>
      <c r="L98" s="339">
        <v>0</v>
      </c>
      <c r="M98" s="191"/>
    </row>
    <row r="99" spans="1:13" ht="31.2" customHeight="1" x14ac:dyDescent="0.3">
      <c r="A99" s="436" t="s">
        <v>116</v>
      </c>
      <c r="B99" s="284" t="s">
        <v>71</v>
      </c>
      <c r="C99" s="285"/>
      <c r="D99" s="102"/>
      <c r="E99" s="110"/>
      <c r="F99" s="127"/>
      <c r="G99" s="134"/>
      <c r="H99" s="147"/>
      <c r="I99" s="147"/>
      <c r="J99" s="147"/>
      <c r="K99" s="111"/>
      <c r="L99" s="167"/>
      <c r="M99" s="188"/>
    </row>
    <row r="100" spans="1:13" ht="36" customHeight="1" x14ac:dyDescent="0.3">
      <c r="A100" s="435" t="s">
        <v>189</v>
      </c>
      <c r="B100" s="48" t="s">
        <v>6</v>
      </c>
      <c r="C100" s="44" t="s">
        <v>121</v>
      </c>
      <c r="D100" s="99" t="s">
        <v>140</v>
      </c>
      <c r="E100" s="49"/>
      <c r="F100" s="125"/>
      <c r="G100" s="133"/>
      <c r="H100" s="146"/>
      <c r="I100" s="197">
        <f t="shared" ref="I100" si="37">G100*E100*F100*H100</f>
        <v>0</v>
      </c>
      <c r="J100" s="197">
        <f t="shared" si="34"/>
        <v>0</v>
      </c>
      <c r="K100" s="101">
        <v>50</v>
      </c>
      <c r="L100" s="167">
        <f>J100*K100</f>
        <v>0</v>
      </c>
      <c r="M100" s="188"/>
    </row>
    <row r="101" spans="1:13" ht="27" customHeight="1" x14ac:dyDescent="0.3">
      <c r="A101" s="435" t="s">
        <v>190</v>
      </c>
      <c r="B101" s="44" t="s">
        <v>61</v>
      </c>
      <c r="C101" s="51" t="s">
        <v>106</v>
      </c>
      <c r="D101" s="99" t="s">
        <v>140</v>
      </c>
      <c r="E101" s="49"/>
      <c r="F101" s="126"/>
      <c r="G101" s="133"/>
      <c r="H101" s="146"/>
      <c r="I101" s="197">
        <f t="shared" ref="I101:I102" si="38">G101*E101*F101*H101</f>
        <v>0</v>
      </c>
      <c r="J101" s="197">
        <f t="shared" si="34"/>
        <v>0</v>
      </c>
      <c r="K101" s="52">
        <v>15</v>
      </c>
      <c r="L101" s="167">
        <f t="shared" ref="L101:L102" si="39">J101*K101</f>
        <v>0</v>
      </c>
      <c r="M101" s="188"/>
    </row>
    <row r="102" spans="1:13" ht="31.8" thickBot="1" x14ac:dyDescent="0.35">
      <c r="A102" s="435" t="s">
        <v>191</v>
      </c>
      <c r="B102" s="44" t="s">
        <v>61</v>
      </c>
      <c r="C102" s="51" t="s">
        <v>107</v>
      </c>
      <c r="D102" s="99" t="s">
        <v>140</v>
      </c>
      <c r="E102" s="49"/>
      <c r="F102" s="126"/>
      <c r="G102" s="133"/>
      <c r="H102" s="146"/>
      <c r="I102" s="197">
        <f t="shared" si="38"/>
        <v>0</v>
      </c>
      <c r="J102" s="197">
        <f t="shared" si="34"/>
        <v>0</v>
      </c>
      <c r="K102" s="52">
        <v>2.8</v>
      </c>
      <c r="L102" s="167">
        <f t="shared" si="39"/>
        <v>0</v>
      </c>
      <c r="M102" s="188"/>
    </row>
    <row r="103" spans="1:13" ht="26.4" customHeight="1" thickBot="1" x14ac:dyDescent="0.35">
      <c r="A103" s="280"/>
      <c r="B103" s="224"/>
      <c r="C103" s="224"/>
      <c r="D103" s="224"/>
      <c r="E103" s="224"/>
      <c r="F103" s="224"/>
      <c r="G103" s="224"/>
      <c r="H103" s="224"/>
      <c r="I103" s="224"/>
      <c r="J103" s="224"/>
      <c r="K103" s="224"/>
      <c r="L103" s="168">
        <f>SUM(L91:L102)</f>
        <v>0</v>
      </c>
      <c r="M103" s="189"/>
    </row>
    <row r="104" spans="1:13" ht="29.4" customHeight="1" x14ac:dyDescent="0.3">
      <c r="A104" s="436">
        <v>2</v>
      </c>
      <c r="B104" s="284" t="s">
        <v>50</v>
      </c>
      <c r="C104" s="285"/>
      <c r="D104" s="298"/>
      <c r="E104" s="275"/>
      <c r="F104" s="275"/>
      <c r="G104" s="275"/>
      <c r="H104" s="275"/>
      <c r="I104" s="275"/>
      <c r="J104" s="275"/>
      <c r="K104" s="299"/>
      <c r="L104" s="112"/>
      <c r="M104" s="190"/>
    </row>
    <row r="105" spans="1:13" ht="19.8" customHeight="1" x14ac:dyDescent="0.3">
      <c r="A105" s="435" t="s">
        <v>159</v>
      </c>
      <c r="B105" s="44" t="s">
        <v>41</v>
      </c>
      <c r="C105" s="44" t="s">
        <v>51</v>
      </c>
      <c r="D105" s="99" t="s">
        <v>140</v>
      </c>
      <c r="E105" s="49"/>
      <c r="F105" s="126"/>
      <c r="G105" s="46"/>
      <c r="H105" s="146"/>
      <c r="I105" s="197">
        <f t="shared" ref="I105" si="40">G105*E105*F105*H105</f>
        <v>0</v>
      </c>
      <c r="J105" s="197">
        <f t="shared" ref="J105:J115" si="41">I105*100</f>
        <v>0</v>
      </c>
      <c r="K105" s="101">
        <v>56</v>
      </c>
      <c r="L105" s="167">
        <f>J105*K105</f>
        <v>0</v>
      </c>
      <c r="M105" s="188"/>
    </row>
    <row r="106" spans="1:13" ht="19.8" customHeight="1" x14ac:dyDescent="0.3">
      <c r="A106" s="435" t="s">
        <v>160</v>
      </c>
      <c r="B106" s="44" t="s">
        <v>73</v>
      </c>
      <c r="C106" s="44" t="s">
        <v>72</v>
      </c>
      <c r="D106" s="99" t="s">
        <v>140</v>
      </c>
      <c r="E106" s="49"/>
      <c r="F106" s="126"/>
      <c r="G106" s="46"/>
      <c r="H106" s="146"/>
      <c r="I106" s="197">
        <f t="shared" ref="I106:I109" si="42">G106*E106*F106*H106</f>
        <v>0</v>
      </c>
      <c r="J106" s="197">
        <f t="shared" si="41"/>
        <v>0</v>
      </c>
      <c r="K106" s="101">
        <v>57</v>
      </c>
      <c r="L106" s="167">
        <f t="shared" ref="L106:L109" si="43">J106*K106</f>
        <v>0</v>
      </c>
      <c r="M106" s="188"/>
    </row>
    <row r="107" spans="1:13" ht="35.4" customHeight="1" x14ac:dyDescent="0.3">
      <c r="A107" s="435" t="s">
        <v>192</v>
      </c>
      <c r="B107" s="44" t="s">
        <v>36</v>
      </c>
      <c r="C107" s="44" t="s">
        <v>74</v>
      </c>
      <c r="D107" s="99" t="s">
        <v>140</v>
      </c>
      <c r="E107" s="49"/>
      <c r="F107" s="126"/>
      <c r="G107" s="46"/>
      <c r="H107" s="146"/>
      <c r="I107" s="197">
        <f t="shared" si="42"/>
        <v>0</v>
      </c>
      <c r="J107" s="197">
        <f t="shared" si="41"/>
        <v>0</v>
      </c>
      <c r="K107" s="101">
        <v>9</v>
      </c>
      <c r="L107" s="167">
        <f t="shared" si="43"/>
        <v>0</v>
      </c>
      <c r="M107" s="188"/>
    </row>
    <row r="108" spans="1:13" ht="24" customHeight="1" x14ac:dyDescent="0.3">
      <c r="A108" s="435" t="s">
        <v>193</v>
      </c>
      <c r="B108" s="44" t="s">
        <v>76</v>
      </c>
      <c r="C108" s="44" t="s">
        <v>75</v>
      </c>
      <c r="D108" s="99" t="s">
        <v>140</v>
      </c>
      <c r="E108" s="49"/>
      <c r="F108" s="126"/>
      <c r="G108" s="46"/>
      <c r="H108" s="146"/>
      <c r="I108" s="197">
        <f t="shared" si="42"/>
        <v>0</v>
      </c>
      <c r="J108" s="197">
        <f t="shared" si="41"/>
        <v>0</v>
      </c>
      <c r="K108" s="101">
        <v>3.6</v>
      </c>
      <c r="L108" s="167">
        <f t="shared" si="43"/>
        <v>0</v>
      </c>
      <c r="M108" s="188"/>
    </row>
    <row r="109" spans="1:13" ht="33" customHeight="1" x14ac:dyDescent="0.3">
      <c r="A109" s="437" t="s">
        <v>194</v>
      </c>
      <c r="B109" s="44" t="s">
        <v>38</v>
      </c>
      <c r="C109" s="44" t="s">
        <v>52</v>
      </c>
      <c r="D109" s="99" t="s">
        <v>140</v>
      </c>
      <c r="E109" s="53"/>
      <c r="F109" s="101"/>
      <c r="G109" s="46"/>
      <c r="H109" s="52"/>
      <c r="I109" s="197">
        <f t="shared" si="42"/>
        <v>0</v>
      </c>
      <c r="J109" s="197">
        <f t="shared" si="41"/>
        <v>0</v>
      </c>
      <c r="K109" s="101">
        <v>10</v>
      </c>
      <c r="L109" s="167">
        <f t="shared" si="43"/>
        <v>0</v>
      </c>
      <c r="M109" s="188"/>
    </row>
    <row r="110" spans="1:13" ht="61.2" x14ac:dyDescent="0.3">
      <c r="A110" s="437" t="s">
        <v>195</v>
      </c>
      <c r="B110" s="44" t="s">
        <v>219</v>
      </c>
      <c r="C110" s="56" t="s">
        <v>240</v>
      </c>
      <c r="D110" s="340" t="s">
        <v>223</v>
      </c>
      <c r="E110" s="58"/>
      <c r="F110" s="129"/>
      <c r="G110" s="59"/>
      <c r="H110" s="325"/>
      <c r="I110" s="325"/>
      <c r="J110" s="325"/>
      <c r="K110" s="326"/>
      <c r="L110" s="167">
        <v>0</v>
      </c>
      <c r="M110" s="191"/>
    </row>
    <row r="111" spans="1:13" ht="31.2" x14ac:dyDescent="0.3">
      <c r="A111" s="437" t="s">
        <v>196</v>
      </c>
      <c r="B111" s="44" t="s">
        <v>241</v>
      </c>
      <c r="C111" s="44" t="s">
        <v>77</v>
      </c>
      <c r="D111" s="99" t="s">
        <v>140</v>
      </c>
      <c r="E111" s="53"/>
      <c r="F111" s="101"/>
      <c r="G111" s="46"/>
      <c r="H111" s="52"/>
      <c r="I111" s="197">
        <f t="shared" ref="I111" si="44">G111*E111*F111*H111</f>
        <v>0</v>
      </c>
      <c r="J111" s="197">
        <f t="shared" si="41"/>
        <v>0</v>
      </c>
      <c r="K111" s="100">
        <v>40</v>
      </c>
      <c r="L111" s="169">
        <f>J111*K111</f>
        <v>0</v>
      </c>
      <c r="M111" s="188"/>
    </row>
    <row r="112" spans="1:13" ht="47.4" thickBot="1" x14ac:dyDescent="0.35">
      <c r="A112" s="437" t="s">
        <v>197</v>
      </c>
      <c r="B112" s="44" t="s">
        <v>122</v>
      </c>
      <c r="C112" s="44" t="s">
        <v>78</v>
      </c>
      <c r="D112" s="99" t="s">
        <v>140</v>
      </c>
      <c r="E112" s="53"/>
      <c r="F112" s="101"/>
      <c r="G112" s="46"/>
      <c r="H112" s="52"/>
      <c r="I112" s="197">
        <f t="shared" ref="I112" si="45">G112*E112*F112*H112</f>
        <v>0</v>
      </c>
      <c r="J112" s="197">
        <f t="shared" si="41"/>
        <v>0</v>
      </c>
      <c r="K112" s="100">
        <v>30</v>
      </c>
      <c r="L112" s="169">
        <f>J112*K112</f>
        <v>0</v>
      </c>
      <c r="M112" s="188"/>
    </row>
    <row r="113" spans="1:13" ht="28.2" customHeight="1" thickBot="1" x14ac:dyDescent="0.35">
      <c r="A113" s="300"/>
      <c r="B113" s="247"/>
      <c r="C113" s="247"/>
      <c r="D113" s="247"/>
      <c r="E113" s="247"/>
      <c r="F113" s="247"/>
      <c r="G113" s="247"/>
      <c r="H113" s="247"/>
      <c r="I113" s="247"/>
      <c r="J113" s="247"/>
      <c r="K113" s="247"/>
      <c r="L113" s="170">
        <f>SUM(L105:L112)</f>
        <v>0</v>
      </c>
      <c r="M113" s="189"/>
    </row>
    <row r="114" spans="1:13" ht="54" customHeight="1" thickBot="1" x14ac:dyDescent="0.35">
      <c r="A114" s="438">
        <v>3</v>
      </c>
      <c r="B114" s="50" t="s">
        <v>38</v>
      </c>
      <c r="C114" s="44" t="s">
        <v>243</v>
      </c>
      <c r="D114" s="99" t="s">
        <v>140</v>
      </c>
      <c r="E114" s="53"/>
      <c r="F114" s="101"/>
      <c r="G114" s="46"/>
      <c r="H114" s="52"/>
      <c r="I114" s="197">
        <f t="shared" ref="I114" si="46">G114*E114*F114*H114</f>
        <v>0</v>
      </c>
      <c r="J114" s="197">
        <f t="shared" si="41"/>
        <v>0</v>
      </c>
      <c r="K114" s="113">
        <v>17.8</v>
      </c>
      <c r="L114" s="170">
        <f>K114*J114</f>
        <v>0</v>
      </c>
      <c r="M114" s="190"/>
    </row>
    <row r="115" spans="1:13" ht="60.6" customHeight="1" thickBot="1" x14ac:dyDescent="0.35">
      <c r="A115" s="438">
        <v>4</v>
      </c>
      <c r="B115" s="50" t="s">
        <v>54</v>
      </c>
      <c r="C115" s="54" t="s">
        <v>108</v>
      </c>
      <c r="D115" s="99" t="s">
        <v>140</v>
      </c>
      <c r="E115" s="53"/>
      <c r="F115" s="101"/>
      <c r="G115" s="46"/>
      <c r="H115" s="52"/>
      <c r="I115" s="197">
        <f t="shared" ref="I115" si="47">G115*E115*F115*H115</f>
        <v>0</v>
      </c>
      <c r="J115" s="197">
        <f t="shared" si="41"/>
        <v>0</v>
      </c>
      <c r="K115" s="113">
        <v>30</v>
      </c>
      <c r="L115" s="170">
        <f>K115*J115</f>
        <v>0</v>
      </c>
      <c r="M115" s="190"/>
    </row>
    <row r="116" spans="1:13" ht="48.6" customHeight="1" thickBot="1" x14ac:dyDescent="0.35">
      <c r="A116" s="438">
        <v>5</v>
      </c>
      <c r="B116" s="44" t="s">
        <v>219</v>
      </c>
      <c r="C116" s="55" t="s">
        <v>244</v>
      </c>
      <c r="D116" s="340" t="s">
        <v>223</v>
      </c>
      <c r="E116" s="60"/>
      <c r="F116" s="103"/>
      <c r="G116" s="59"/>
      <c r="H116" s="149"/>
      <c r="I116" s="325"/>
      <c r="J116" s="325"/>
      <c r="K116" s="332"/>
      <c r="L116" s="170">
        <v>0</v>
      </c>
      <c r="M116" s="192"/>
    </row>
    <row r="117" spans="1:13" ht="69.599999999999994" customHeight="1" thickBot="1" x14ac:dyDescent="0.35">
      <c r="A117" s="439">
        <v>6</v>
      </c>
      <c r="B117" s="44" t="s">
        <v>219</v>
      </c>
      <c r="C117" s="57" t="s">
        <v>242</v>
      </c>
      <c r="D117" s="340" t="s">
        <v>223</v>
      </c>
      <c r="E117" s="65"/>
      <c r="F117" s="130"/>
      <c r="G117" s="329"/>
      <c r="H117" s="150"/>
      <c r="I117" s="151"/>
      <c r="J117" s="151"/>
      <c r="K117" s="152"/>
      <c r="L117" s="170">
        <v>0</v>
      </c>
      <c r="M117" s="192"/>
    </row>
    <row r="118" spans="1:13" ht="25.2" customHeight="1" x14ac:dyDescent="0.3">
      <c r="A118" s="287" t="s">
        <v>2</v>
      </c>
      <c r="B118" s="288"/>
      <c r="C118" s="288"/>
      <c r="D118" s="288"/>
      <c r="E118" s="288"/>
      <c r="F118" s="288"/>
      <c r="G118" s="288"/>
      <c r="H118" s="288"/>
      <c r="I118" s="288"/>
      <c r="J118" s="288"/>
      <c r="K118" s="289"/>
      <c r="L118" s="159">
        <f>L117+L116+L115+L114+L113+L103</f>
        <v>0</v>
      </c>
      <c r="M118" s="97"/>
    </row>
    <row r="119" spans="1:13" ht="28.8" customHeight="1" thickBot="1" x14ac:dyDescent="0.35">
      <c r="A119" s="274" t="s">
        <v>3</v>
      </c>
      <c r="B119" s="275"/>
      <c r="C119" s="275"/>
      <c r="D119" s="275"/>
      <c r="E119" s="275"/>
      <c r="F119" s="275"/>
      <c r="G119" s="275"/>
      <c r="H119" s="275"/>
      <c r="I119" s="275"/>
      <c r="J119" s="275"/>
      <c r="K119" s="276"/>
      <c r="L119" s="160">
        <f>L118*23%</f>
        <v>0</v>
      </c>
      <c r="M119" s="97"/>
    </row>
    <row r="120" spans="1:13" ht="27.6" customHeight="1" thickBot="1" x14ac:dyDescent="0.35">
      <c r="A120" s="277" t="s">
        <v>213</v>
      </c>
      <c r="B120" s="278"/>
      <c r="C120" s="278"/>
      <c r="D120" s="278"/>
      <c r="E120" s="278"/>
      <c r="F120" s="278"/>
      <c r="G120" s="278"/>
      <c r="H120" s="278"/>
      <c r="I120" s="278"/>
      <c r="J120" s="278"/>
      <c r="K120" s="279"/>
      <c r="L120" s="171">
        <f>L118+L119</f>
        <v>0</v>
      </c>
      <c r="M120" s="98"/>
    </row>
    <row r="121" spans="1:13" ht="28.8" customHeight="1" thickBot="1" x14ac:dyDescent="0.35">
      <c r="A121" s="457" t="s">
        <v>210</v>
      </c>
      <c r="B121" s="458"/>
      <c r="C121" s="458"/>
      <c r="D121" s="458"/>
      <c r="E121" s="458"/>
      <c r="F121" s="458"/>
      <c r="G121" s="458"/>
      <c r="H121" s="458"/>
      <c r="I121" s="458"/>
      <c r="J121" s="458"/>
      <c r="K121" s="458"/>
      <c r="L121" s="458"/>
      <c r="M121" s="459"/>
    </row>
    <row r="122" spans="1:13" ht="22.2" customHeight="1" x14ac:dyDescent="0.3">
      <c r="A122" s="440">
        <v>1</v>
      </c>
      <c r="B122" s="341" t="s">
        <v>79</v>
      </c>
      <c r="C122" s="342"/>
      <c r="D122" s="343"/>
      <c r="E122" s="344"/>
      <c r="F122" s="344"/>
      <c r="G122" s="344"/>
      <c r="H122" s="344"/>
      <c r="I122" s="344"/>
      <c r="J122" s="344"/>
      <c r="K122" s="344"/>
      <c r="L122" s="344"/>
      <c r="M122" s="345"/>
    </row>
    <row r="123" spans="1:13" ht="25.2" customHeight="1" x14ac:dyDescent="0.3">
      <c r="A123" s="441" t="s">
        <v>145</v>
      </c>
      <c r="B123" s="346" t="s">
        <v>105</v>
      </c>
      <c r="C123" s="347" t="s">
        <v>80</v>
      </c>
      <c r="D123" s="348" t="s">
        <v>140</v>
      </c>
      <c r="E123" s="349"/>
      <c r="F123" s="350"/>
      <c r="G123" s="351"/>
      <c r="H123" s="352"/>
      <c r="I123" s="353">
        <f t="shared" ref="I123" si="48">G123*E123*F123*H123</f>
        <v>0</v>
      </c>
      <c r="J123" s="353">
        <f t="shared" ref="J123:J125" si="49">I123*100</f>
        <v>0</v>
      </c>
      <c r="K123" s="354">
        <v>171</v>
      </c>
      <c r="L123" s="355">
        <f>J123*K123</f>
        <v>0</v>
      </c>
      <c r="M123" s="356"/>
    </row>
    <row r="124" spans="1:13" ht="24" customHeight="1" x14ac:dyDescent="0.3">
      <c r="A124" s="441" t="s">
        <v>146</v>
      </c>
      <c r="B124" s="346" t="s">
        <v>55</v>
      </c>
      <c r="C124" s="347" t="s">
        <v>81</v>
      </c>
      <c r="D124" s="348" t="s">
        <v>140</v>
      </c>
      <c r="E124" s="349"/>
      <c r="F124" s="350"/>
      <c r="G124" s="351"/>
      <c r="H124" s="352"/>
      <c r="I124" s="353">
        <f t="shared" ref="I124:I125" si="50">G124*E124*F124*H124</f>
        <v>0</v>
      </c>
      <c r="J124" s="353">
        <f t="shared" si="49"/>
        <v>0</v>
      </c>
      <c r="K124" s="354">
        <v>40</v>
      </c>
      <c r="L124" s="355">
        <f t="shared" ref="L124:L125" si="51">J124*K124</f>
        <v>0</v>
      </c>
      <c r="M124" s="356"/>
    </row>
    <row r="125" spans="1:13" ht="22.2" customHeight="1" thickBot="1" x14ac:dyDescent="0.35">
      <c r="A125" s="441" t="s">
        <v>147</v>
      </c>
      <c r="B125" s="346" t="s">
        <v>61</v>
      </c>
      <c r="C125" s="357" t="s">
        <v>106</v>
      </c>
      <c r="D125" s="348" t="s">
        <v>140</v>
      </c>
      <c r="E125" s="349"/>
      <c r="F125" s="358"/>
      <c r="G125" s="351"/>
      <c r="H125" s="352"/>
      <c r="I125" s="353">
        <f t="shared" si="50"/>
        <v>0</v>
      </c>
      <c r="J125" s="353">
        <f t="shared" si="49"/>
        <v>0</v>
      </c>
      <c r="K125" s="354">
        <v>46</v>
      </c>
      <c r="L125" s="355">
        <f t="shared" si="51"/>
        <v>0</v>
      </c>
      <c r="M125" s="356"/>
    </row>
    <row r="126" spans="1:13" ht="23.4" customHeight="1" thickBot="1" x14ac:dyDescent="0.35">
      <c r="A126" s="359"/>
      <c r="B126" s="360"/>
      <c r="C126" s="360"/>
      <c r="D126" s="360"/>
      <c r="E126" s="360"/>
      <c r="F126" s="360"/>
      <c r="G126" s="360"/>
      <c r="H126" s="360"/>
      <c r="I126" s="360"/>
      <c r="J126" s="360"/>
      <c r="K126" s="360"/>
      <c r="L126" s="393">
        <f>SUM(L123:L125)</f>
        <v>0</v>
      </c>
      <c r="M126" s="361"/>
    </row>
    <row r="127" spans="1:13" ht="21.6" customHeight="1" x14ac:dyDescent="0.3">
      <c r="A127" s="442">
        <v>2</v>
      </c>
      <c r="B127" s="362" t="s">
        <v>198</v>
      </c>
      <c r="C127" s="363"/>
      <c r="D127" s="364"/>
      <c r="E127" s="364"/>
      <c r="F127" s="364"/>
      <c r="G127" s="364"/>
      <c r="H127" s="364"/>
      <c r="I127" s="364"/>
      <c r="J127" s="364"/>
      <c r="K127" s="364"/>
      <c r="L127" s="365"/>
      <c r="M127" s="366"/>
    </row>
    <row r="128" spans="1:13" ht="46.8" x14ac:dyDescent="0.3">
      <c r="A128" s="443" t="s">
        <v>159</v>
      </c>
      <c r="B128" s="346" t="s">
        <v>7</v>
      </c>
      <c r="C128" s="346" t="s">
        <v>245</v>
      </c>
      <c r="D128" s="348" t="s">
        <v>140</v>
      </c>
      <c r="E128" s="367"/>
      <c r="F128" s="354"/>
      <c r="G128" s="368"/>
      <c r="H128" s="369"/>
      <c r="I128" s="353">
        <f t="shared" ref="I128" si="52">G128*E128*F128*H128</f>
        <v>0</v>
      </c>
      <c r="J128" s="353">
        <f t="shared" ref="J128:J130" si="53">I128*100</f>
        <v>0</v>
      </c>
      <c r="K128" s="354">
        <v>22.4</v>
      </c>
      <c r="L128" s="355">
        <f>J128*K128</f>
        <v>0</v>
      </c>
      <c r="M128" s="356"/>
    </row>
    <row r="129" spans="1:13" ht="39" customHeight="1" x14ac:dyDescent="0.3">
      <c r="A129" s="443" t="s">
        <v>160</v>
      </c>
      <c r="B129" s="346" t="s">
        <v>49</v>
      </c>
      <c r="C129" s="346" t="s">
        <v>246</v>
      </c>
      <c r="D129" s="348" t="s">
        <v>140</v>
      </c>
      <c r="E129" s="367"/>
      <c r="F129" s="354"/>
      <c r="G129" s="368"/>
      <c r="H129" s="369"/>
      <c r="I129" s="353">
        <f t="shared" ref="I129:I130" si="54">G129*E129*F129*H129</f>
        <v>0</v>
      </c>
      <c r="J129" s="353">
        <f t="shared" si="53"/>
        <v>0</v>
      </c>
      <c r="K129" s="354">
        <v>9.4</v>
      </c>
      <c r="L129" s="355">
        <f t="shared" ref="L129:L130" si="55">J129*K129</f>
        <v>0</v>
      </c>
      <c r="M129" s="356"/>
    </row>
    <row r="130" spans="1:13" ht="47.4" thickBot="1" x14ac:dyDescent="0.35">
      <c r="A130" s="443" t="s">
        <v>192</v>
      </c>
      <c r="B130" s="346" t="s">
        <v>39</v>
      </c>
      <c r="C130" s="346" t="s">
        <v>247</v>
      </c>
      <c r="D130" s="348" t="s">
        <v>140</v>
      </c>
      <c r="E130" s="367"/>
      <c r="F130" s="354"/>
      <c r="G130" s="368"/>
      <c r="H130" s="369"/>
      <c r="I130" s="353">
        <f t="shared" si="54"/>
        <v>0</v>
      </c>
      <c r="J130" s="353">
        <f t="shared" si="53"/>
        <v>0</v>
      </c>
      <c r="K130" s="354">
        <v>2.8</v>
      </c>
      <c r="L130" s="355">
        <f t="shared" si="55"/>
        <v>0</v>
      </c>
      <c r="M130" s="356"/>
    </row>
    <row r="131" spans="1:13" ht="21.6" customHeight="1" thickBot="1" x14ac:dyDescent="0.35">
      <c r="A131" s="371"/>
      <c r="B131" s="372"/>
      <c r="C131" s="372"/>
      <c r="D131" s="372"/>
      <c r="E131" s="372"/>
      <c r="F131" s="372"/>
      <c r="G131" s="372"/>
      <c r="H131" s="372"/>
      <c r="I131" s="372"/>
      <c r="J131" s="372"/>
      <c r="K131" s="372"/>
      <c r="L131" s="394">
        <f>SUM(L128:L130)</f>
        <v>0</v>
      </c>
      <c r="M131" s="373"/>
    </row>
    <row r="132" spans="1:13" ht="31.8" customHeight="1" x14ac:dyDescent="0.3">
      <c r="A132" s="444">
        <v>3</v>
      </c>
      <c r="B132" s="374" t="s">
        <v>248</v>
      </c>
      <c r="C132" s="375"/>
      <c r="D132" s="376"/>
      <c r="E132" s="372"/>
      <c r="F132" s="372"/>
      <c r="G132" s="372"/>
      <c r="H132" s="372"/>
      <c r="I132" s="372"/>
      <c r="J132" s="372"/>
      <c r="K132" s="372"/>
      <c r="L132" s="377"/>
      <c r="M132" s="378"/>
    </row>
    <row r="133" spans="1:13" ht="29.4" customHeight="1" x14ac:dyDescent="0.3">
      <c r="A133" s="443" t="s">
        <v>161</v>
      </c>
      <c r="B133" s="379" t="s">
        <v>82</v>
      </c>
      <c r="C133" s="346" t="s">
        <v>202</v>
      </c>
      <c r="D133" s="348" t="s">
        <v>140</v>
      </c>
      <c r="E133" s="367"/>
      <c r="F133" s="354"/>
      <c r="G133" s="368"/>
      <c r="H133" s="369"/>
      <c r="I133" s="353">
        <f t="shared" ref="I133" si="56">G133*E133*F133*H133</f>
        <v>0</v>
      </c>
      <c r="J133" s="353">
        <f t="shared" ref="J133:J135" si="57">I133*100</f>
        <v>0</v>
      </c>
      <c r="K133" s="354">
        <v>0.32</v>
      </c>
      <c r="L133" s="355">
        <f>J133*K133</f>
        <v>0</v>
      </c>
      <c r="M133" s="356"/>
    </row>
    <row r="134" spans="1:13" ht="24" customHeight="1" x14ac:dyDescent="0.3">
      <c r="A134" s="443" t="s">
        <v>162</v>
      </c>
      <c r="B134" s="460" t="s">
        <v>37</v>
      </c>
      <c r="C134" s="379" t="s">
        <v>84</v>
      </c>
      <c r="D134" s="348" t="s">
        <v>140</v>
      </c>
      <c r="E134" s="367"/>
      <c r="F134" s="354"/>
      <c r="G134" s="368"/>
      <c r="H134" s="369"/>
      <c r="I134" s="353">
        <f t="shared" ref="I134:I135" si="58">G134*E134*F134*H134</f>
        <v>0</v>
      </c>
      <c r="J134" s="353">
        <f t="shared" si="57"/>
        <v>0</v>
      </c>
      <c r="K134" s="354">
        <v>3</v>
      </c>
      <c r="L134" s="355">
        <f t="shared" ref="L134:L135" si="59">J134*K134</f>
        <v>0</v>
      </c>
      <c r="M134" s="356"/>
    </row>
    <row r="135" spans="1:13" ht="22.8" customHeight="1" thickBot="1" x14ac:dyDescent="0.35">
      <c r="A135" s="443" t="s">
        <v>163</v>
      </c>
      <c r="B135" s="379" t="s">
        <v>85</v>
      </c>
      <c r="C135" s="379" t="s">
        <v>86</v>
      </c>
      <c r="D135" s="348" t="s">
        <v>140</v>
      </c>
      <c r="E135" s="367"/>
      <c r="F135" s="354"/>
      <c r="G135" s="368"/>
      <c r="H135" s="369"/>
      <c r="I135" s="353">
        <f t="shared" si="58"/>
        <v>0</v>
      </c>
      <c r="J135" s="353">
        <f t="shared" si="57"/>
        <v>0</v>
      </c>
      <c r="K135" s="354">
        <v>0.8</v>
      </c>
      <c r="L135" s="355">
        <f t="shared" si="59"/>
        <v>0</v>
      </c>
      <c r="M135" s="356"/>
    </row>
    <row r="136" spans="1:13" ht="22.2" customHeight="1" thickBot="1" x14ac:dyDescent="0.35">
      <c r="A136" s="380"/>
      <c r="B136" s="381"/>
      <c r="C136" s="381"/>
      <c r="D136" s="381"/>
      <c r="E136" s="381"/>
      <c r="F136" s="381"/>
      <c r="G136" s="381"/>
      <c r="H136" s="381"/>
      <c r="I136" s="381"/>
      <c r="J136" s="381"/>
      <c r="K136" s="381"/>
      <c r="L136" s="394">
        <f>SUM(L133:L135)</f>
        <v>0</v>
      </c>
      <c r="M136" s="382"/>
    </row>
    <row r="137" spans="1:13" ht="25.8" customHeight="1" x14ac:dyDescent="0.3">
      <c r="A137" s="444">
        <v>4</v>
      </c>
      <c r="B137" s="374" t="s">
        <v>87</v>
      </c>
      <c r="C137" s="375"/>
      <c r="D137" s="376"/>
      <c r="E137" s="372"/>
      <c r="F137" s="372"/>
      <c r="G137" s="372"/>
      <c r="H137" s="372"/>
      <c r="I137" s="372"/>
      <c r="J137" s="372"/>
      <c r="K137" s="372"/>
      <c r="L137" s="377"/>
      <c r="M137" s="378"/>
    </row>
    <row r="138" spans="1:13" ht="27" customHeight="1" x14ac:dyDescent="0.3">
      <c r="A138" s="443" t="s">
        <v>199</v>
      </c>
      <c r="B138" s="379" t="s">
        <v>82</v>
      </c>
      <c r="C138" s="346" t="s">
        <v>202</v>
      </c>
      <c r="D138" s="348" t="s">
        <v>140</v>
      </c>
      <c r="E138" s="367"/>
      <c r="F138" s="354"/>
      <c r="G138" s="355"/>
      <c r="H138" s="369"/>
      <c r="I138" s="353">
        <f t="shared" ref="I138" si="60">G138*E138*F138*H138</f>
        <v>0</v>
      </c>
      <c r="J138" s="353">
        <f t="shared" ref="J138:J141" si="61">I138*100</f>
        <v>0</v>
      </c>
      <c r="K138" s="354">
        <v>0.32</v>
      </c>
      <c r="L138" s="355">
        <f>J138*K138</f>
        <v>0</v>
      </c>
      <c r="M138" s="356"/>
    </row>
    <row r="139" spans="1:13" ht="18.600000000000001" customHeight="1" x14ac:dyDescent="0.3">
      <c r="A139" s="443" t="s">
        <v>200</v>
      </c>
      <c r="B139" s="460" t="s">
        <v>37</v>
      </c>
      <c r="C139" s="379" t="s">
        <v>91</v>
      </c>
      <c r="D139" s="348" t="s">
        <v>140</v>
      </c>
      <c r="E139" s="367"/>
      <c r="F139" s="354"/>
      <c r="G139" s="355"/>
      <c r="H139" s="369"/>
      <c r="I139" s="353">
        <f t="shared" ref="I139:I141" si="62">G139*E139*F139*H139</f>
        <v>0</v>
      </c>
      <c r="J139" s="353">
        <f t="shared" si="61"/>
        <v>0</v>
      </c>
      <c r="K139" s="354">
        <v>3</v>
      </c>
      <c r="L139" s="355">
        <f t="shared" ref="L139:L140" si="63">J139*K139</f>
        <v>0</v>
      </c>
      <c r="M139" s="356"/>
    </row>
    <row r="140" spans="1:13" ht="19.8" customHeight="1" thickBot="1" x14ac:dyDescent="0.35">
      <c r="A140" s="445" t="s">
        <v>201</v>
      </c>
      <c r="B140" s="396" t="s">
        <v>85</v>
      </c>
      <c r="C140" s="396" t="s">
        <v>86</v>
      </c>
      <c r="D140" s="392" t="s">
        <v>140</v>
      </c>
      <c r="E140" s="397"/>
      <c r="F140" s="398"/>
      <c r="G140" s="370"/>
      <c r="H140" s="399"/>
      <c r="I140" s="400">
        <f t="shared" si="62"/>
        <v>0</v>
      </c>
      <c r="J140" s="400">
        <f t="shared" si="61"/>
        <v>0</v>
      </c>
      <c r="K140" s="398">
        <v>0.8</v>
      </c>
      <c r="L140" s="355">
        <f t="shared" si="63"/>
        <v>0</v>
      </c>
      <c r="M140" s="401"/>
    </row>
    <row r="141" spans="1:13" ht="23.4" customHeight="1" thickBot="1" x14ac:dyDescent="0.35">
      <c r="A141" s="383"/>
      <c r="B141" s="384"/>
      <c r="C141" s="384"/>
      <c r="D141" s="384"/>
      <c r="E141" s="385"/>
      <c r="F141" s="386"/>
      <c r="G141" s="387"/>
      <c r="H141" s="388"/>
      <c r="I141" s="353"/>
      <c r="J141" s="353"/>
      <c r="K141" s="389"/>
      <c r="L141" s="395">
        <f>SUM(L138:L140)</f>
        <v>0</v>
      </c>
      <c r="M141" s="461"/>
    </row>
    <row r="142" spans="1:13" ht="63" thickBot="1" x14ac:dyDescent="0.35">
      <c r="A142" s="446">
        <v>5</v>
      </c>
      <c r="B142" s="402" t="s">
        <v>219</v>
      </c>
      <c r="C142" s="403" t="s">
        <v>249</v>
      </c>
      <c r="D142" s="404" t="s">
        <v>223</v>
      </c>
      <c r="E142" s="405"/>
      <c r="F142" s="406"/>
      <c r="G142" s="407"/>
      <c r="H142" s="408"/>
      <c r="I142" s="409"/>
      <c r="J142" s="409"/>
      <c r="K142" s="410"/>
      <c r="L142" s="412">
        <v>0</v>
      </c>
      <c r="M142" s="411"/>
    </row>
    <row r="143" spans="1:13" ht="69.599999999999994" customHeight="1" thickBot="1" x14ac:dyDescent="0.35">
      <c r="A143" s="447">
        <v>6</v>
      </c>
      <c r="B143" s="390" t="s">
        <v>219</v>
      </c>
      <c r="C143" s="391" t="s">
        <v>250</v>
      </c>
      <c r="D143" s="404" t="s">
        <v>223</v>
      </c>
      <c r="E143" s="65"/>
      <c r="F143" s="130"/>
      <c r="G143" s="136"/>
      <c r="H143" s="150"/>
      <c r="I143" s="151"/>
      <c r="J143" s="151"/>
      <c r="K143" s="152"/>
      <c r="L143" s="395">
        <v>0</v>
      </c>
      <c r="M143" s="193"/>
    </row>
    <row r="144" spans="1:13" ht="35.4" customHeight="1" x14ac:dyDescent="0.3">
      <c r="A144" s="287" t="s">
        <v>2</v>
      </c>
      <c r="B144" s="288"/>
      <c r="C144" s="288"/>
      <c r="D144" s="288"/>
      <c r="E144" s="288"/>
      <c r="F144" s="288"/>
      <c r="G144" s="288"/>
      <c r="H144" s="288"/>
      <c r="I144" s="288"/>
      <c r="J144" s="288"/>
      <c r="K144" s="288"/>
      <c r="L144" s="172">
        <f>L143+L142+L141+L136+L131+L126</f>
        <v>0</v>
      </c>
      <c r="M144" s="115"/>
    </row>
    <row r="145" spans="1:13" ht="30.6" customHeight="1" thickBot="1" x14ac:dyDescent="0.35">
      <c r="A145" s="274" t="s">
        <v>3</v>
      </c>
      <c r="B145" s="275"/>
      <c r="C145" s="275"/>
      <c r="D145" s="275"/>
      <c r="E145" s="275"/>
      <c r="F145" s="275"/>
      <c r="G145" s="275"/>
      <c r="H145" s="275"/>
      <c r="I145" s="275"/>
      <c r="J145" s="275"/>
      <c r="K145" s="275"/>
      <c r="L145" s="173">
        <f>L144*23%</f>
        <v>0</v>
      </c>
      <c r="M145" s="115"/>
    </row>
    <row r="146" spans="1:13" ht="32.4" customHeight="1" thickBot="1" x14ac:dyDescent="0.35">
      <c r="A146" s="277" t="s">
        <v>214</v>
      </c>
      <c r="B146" s="278"/>
      <c r="C146" s="278"/>
      <c r="D146" s="278"/>
      <c r="E146" s="278"/>
      <c r="F146" s="278"/>
      <c r="G146" s="278"/>
      <c r="H146" s="278"/>
      <c r="I146" s="278"/>
      <c r="J146" s="278"/>
      <c r="K146" s="278"/>
      <c r="L146" s="171">
        <f>L144+L145</f>
        <v>0</v>
      </c>
      <c r="M146" s="116"/>
    </row>
    <row r="147" spans="1:13" ht="28.8" customHeight="1" thickBot="1" x14ac:dyDescent="0.35">
      <c r="A147" s="218" t="s">
        <v>203</v>
      </c>
      <c r="B147" s="219"/>
      <c r="C147" s="219"/>
      <c r="D147" s="219"/>
      <c r="E147" s="219"/>
      <c r="F147" s="219"/>
      <c r="G147" s="219"/>
      <c r="H147" s="219"/>
      <c r="I147" s="219"/>
      <c r="J147" s="219"/>
      <c r="K147" s="219"/>
      <c r="L147" s="219"/>
      <c r="M147" s="220"/>
    </row>
    <row r="148" spans="1:13" ht="27" customHeight="1" x14ac:dyDescent="0.3">
      <c r="A148" s="448">
        <v>1</v>
      </c>
      <c r="B148" s="221" t="s">
        <v>88</v>
      </c>
      <c r="C148" s="222"/>
      <c r="D148" s="295"/>
      <c r="E148" s="296"/>
      <c r="F148" s="296"/>
      <c r="G148" s="296"/>
      <c r="H148" s="296"/>
      <c r="I148" s="296"/>
      <c r="J148" s="296"/>
      <c r="K148" s="296"/>
      <c r="L148" s="296"/>
      <c r="M148" s="297"/>
    </row>
    <row r="149" spans="1:13" ht="39" customHeight="1" x14ac:dyDescent="0.3">
      <c r="A149" s="449" t="s">
        <v>145</v>
      </c>
      <c r="B149" s="31" t="s">
        <v>117</v>
      </c>
      <c r="C149" s="31" t="s">
        <v>123</v>
      </c>
      <c r="D149" s="88" t="s">
        <v>140</v>
      </c>
      <c r="E149" s="32"/>
      <c r="F149" s="121"/>
      <c r="G149" s="33"/>
      <c r="H149" s="141"/>
      <c r="I149" s="196">
        <f t="shared" ref="I149" si="64">G149*E149*F149*H149</f>
        <v>0</v>
      </c>
      <c r="J149" s="196">
        <f t="shared" ref="J149:J153" si="65">I149*100</f>
        <v>0</v>
      </c>
      <c r="K149" s="89">
        <v>224</v>
      </c>
      <c r="L149" s="162">
        <f>J149*K149</f>
        <v>0</v>
      </c>
      <c r="M149" s="186"/>
    </row>
    <row r="150" spans="1:13" ht="27" customHeight="1" x14ac:dyDescent="0.3">
      <c r="A150" s="449" t="s">
        <v>146</v>
      </c>
      <c r="B150" s="35" t="s">
        <v>6</v>
      </c>
      <c r="C150" s="34" t="s">
        <v>89</v>
      </c>
      <c r="D150" s="104" t="s">
        <v>204</v>
      </c>
      <c r="E150" s="36"/>
      <c r="F150" s="121"/>
      <c r="G150" s="33"/>
      <c r="H150" s="142"/>
      <c r="I150" s="196">
        <f t="shared" ref="I150:I153" si="66">G150*E150*F150*H150</f>
        <v>0</v>
      </c>
      <c r="J150" s="196">
        <f t="shared" si="65"/>
        <v>0</v>
      </c>
      <c r="K150" s="90">
        <v>36</v>
      </c>
      <c r="L150" s="162">
        <f t="shared" ref="L150:L153" si="67">J150*K150</f>
        <v>0</v>
      </c>
      <c r="M150" s="186"/>
    </row>
    <row r="151" spans="1:13" ht="24" customHeight="1" x14ac:dyDescent="0.3">
      <c r="A151" s="449" t="s">
        <v>147</v>
      </c>
      <c r="B151" s="31" t="s">
        <v>61</v>
      </c>
      <c r="C151" s="40" t="s">
        <v>106</v>
      </c>
      <c r="D151" s="88" t="s">
        <v>140</v>
      </c>
      <c r="E151" s="36"/>
      <c r="F151" s="122"/>
      <c r="G151" s="33"/>
      <c r="H151" s="142"/>
      <c r="I151" s="196">
        <f t="shared" si="66"/>
        <v>0</v>
      </c>
      <c r="J151" s="196">
        <f t="shared" si="65"/>
        <v>0</v>
      </c>
      <c r="K151" s="90">
        <v>25</v>
      </c>
      <c r="L151" s="162">
        <f t="shared" si="67"/>
        <v>0</v>
      </c>
      <c r="M151" s="186"/>
    </row>
    <row r="152" spans="1:13" ht="23.4" customHeight="1" x14ac:dyDescent="0.3">
      <c r="A152" s="449" t="s">
        <v>148</v>
      </c>
      <c r="B152" s="31" t="s">
        <v>55</v>
      </c>
      <c r="C152" s="34" t="s">
        <v>81</v>
      </c>
      <c r="D152" s="88" t="s">
        <v>140</v>
      </c>
      <c r="E152" s="36"/>
      <c r="F152" s="121"/>
      <c r="G152" s="33"/>
      <c r="H152" s="142"/>
      <c r="I152" s="196">
        <f t="shared" si="66"/>
        <v>0</v>
      </c>
      <c r="J152" s="196">
        <f t="shared" si="65"/>
        <v>0</v>
      </c>
      <c r="K152" s="90">
        <v>16.8</v>
      </c>
      <c r="L152" s="162">
        <f t="shared" si="67"/>
        <v>0</v>
      </c>
      <c r="M152" s="186"/>
    </row>
    <row r="153" spans="1:13" ht="63" thickBot="1" x14ac:dyDescent="0.35">
      <c r="A153" s="449" t="s">
        <v>149</v>
      </c>
      <c r="B153" s="31" t="s">
        <v>60</v>
      </c>
      <c r="C153" s="38" t="s">
        <v>256</v>
      </c>
      <c r="D153" s="88" t="s">
        <v>140</v>
      </c>
      <c r="E153" s="39"/>
      <c r="F153" s="123"/>
      <c r="G153" s="33"/>
      <c r="H153" s="143"/>
      <c r="I153" s="196">
        <f t="shared" si="66"/>
        <v>0</v>
      </c>
      <c r="J153" s="196">
        <f t="shared" si="65"/>
        <v>0</v>
      </c>
      <c r="K153" s="91">
        <v>5.6</v>
      </c>
      <c r="L153" s="162">
        <f t="shared" si="67"/>
        <v>0</v>
      </c>
      <c r="M153" s="186"/>
    </row>
    <row r="154" spans="1:13" ht="24.6" customHeight="1" thickBot="1" x14ac:dyDescent="0.35">
      <c r="A154" s="294"/>
      <c r="B154" s="291"/>
      <c r="C154" s="291"/>
      <c r="D154" s="291"/>
      <c r="E154" s="291"/>
      <c r="F154" s="291"/>
      <c r="G154" s="291"/>
      <c r="H154" s="291"/>
      <c r="I154" s="291"/>
      <c r="J154" s="291"/>
      <c r="K154" s="291"/>
      <c r="L154" s="174">
        <f>SUM(L149:L153)</f>
        <v>0</v>
      </c>
      <c r="M154" s="187"/>
    </row>
    <row r="155" spans="1:13" ht="24.6" customHeight="1" x14ac:dyDescent="0.3">
      <c r="A155" s="450">
        <v>2</v>
      </c>
      <c r="B155" s="216" t="s">
        <v>90</v>
      </c>
      <c r="C155" s="217"/>
      <c r="D155" s="228"/>
      <c r="E155" s="229"/>
      <c r="F155" s="229"/>
      <c r="G155" s="229"/>
      <c r="H155" s="229"/>
      <c r="I155" s="229"/>
      <c r="J155" s="229"/>
      <c r="K155" s="229"/>
      <c r="L155" s="229"/>
      <c r="M155" s="230"/>
    </row>
    <row r="156" spans="1:13" ht="31.2" x14ac:dyDescent="0.3">
      <c r="A156" s="451" t="s">
        <v>159</v>
      </c>
      <c r="B156" s="37" t="s">
        <v>82</v>
      </c>
      <c r="C156" s="31" t="s">
        <v>83</v>
      </c>
      <c r="D156" s="88" t="s">
        <v>140</v>
      </c>
      <c r="E156" s="42"/>
      <c r="F156" s="90"/>
      <c r="G156" s="137"/>
      <c r="H156" s="41"/>
      <c r="I156" s="196">
        <f t="shared" ref="I156" si="68">G156*E156*F156*H156</f>
        <v>0</v>
      </c>
      <c r="J156" s="196">
        <f t="shared" ref="J156:J157" si="69">I156*100</f>
        <v>0</v>
      </c>
      <c r="K156" s="90">
        <v>0.26</v>
      </c>
      <c r="L156" s="138">
        <f>J156*K156</f>
        <v>0</v>
      </c>
      <c r="M156" s="186"/>
    </row>
    <row r="157" spans="1:13" ht="21" customHeight="1" thickBot="1" x14ac:dyDescent="0.35">
      <c r="A157" s="451" t="s">
        <v>160</v>
      </c>
      <c r="B157" s="37" t="s">
        <v>37</v>
      </c>
      <c r="C157" s="37" t="s">
        <v>91</v>
      </c>
      <c r="D157" s="88" t="s">
        <v>140</v>
      </c>
      <c r="E157" s="42"/>
      <c r="F157" s="90"/>
      <c r="G157" s="137"/>
      <c r="H157" s="41"/>
      <c r="I157" s="196">
        <f t="shared" ref="I157" si="70">G157*E157*F157*H157</f>
        <v>0</v>
      </c>
      <c r="J157" s="196">
        <f t="shared" si="69"/>
        <v>0</v>
      </c>
      <c r="K157" s="90">
        <v>0.6</v>
      </c>
      <c r="L157" s="138">
        <f>J157*K157</f>
        <v>0</v>
      </c>
      <c r="M157" s="186"/>
    </row>
    <row r="158" spans="1:13" ht="21" customHeight="1" thickBot="1" x14ac:dyDescent="0.35">
      <c r="A158" s="290"/>
      <c r="B158" s="291"/>
      <c r="C158" s="291"/>
      <c r="D158" s="291"/>
      <c r="E158" s="291"/>
      <c r="F158" s="291"/>
      <c r="G158" s="291"/>
      <c r="H158" s="291"/>
      <c r="I158" s="291"/>
      <c r="J158" s="291"/>
      <c r="K158" s="291"/>
      <c r="L158" s="175">
        <f>SUM(L156:L157)</f>
        <v>0</v>
      </c>
      <c r="M158" s="186"/>
    </row>
    <row r="159" spans="1:13" ht="22.8" customHeight="1" x14ac:dyDescent="0.3">
      <c r="A159" s="431">
        <v>3</v>
      </c>
      <c r="B159" s="216" t="s">
        <v>92</v>
      </c>
      <c r="C159" s="217"/>
      <c r="D159" s="228"/>
      <c r="E159" s="229"/>
      <c r="F159" s="229"/>
      <c r="G159" s="229"/>
      <c r="H159" s="229"/>
      <c r="I159" s="229"/>
      <c r="J159" s="229"/>
      <c r="K159" s="229"/>
      <c r="L159" s="229"/>
      <c r="M159" s="230"/>
    </row>
    <row r="160" spans="1:13" ht="31.2" x14ac:dyDescent="0.3">
      <c r="A160" s="449" t="s">
        <v>161</v>
      </c>
      <c r="B160" s="37" t="s">
        <v>82</v>
      </c>
      <c r="C160" s="31" t="s">
        <v>83</v>
      </c>
      <c r="D160" s="88" t="s">
        <v>140</v>
      </c>
      <c r="E160" s="42"/>
      <c r="F160" s="90"/>
      <c r="G160" s="138"/>
      <c r="H160" s="41"/>
      <c r="I160" s="196">
        <f t="shared" ref="I160:I161" si="71">G160*E160*F160*H160</f>
        <v>0</v>
      </c>
      <c r="J160" s="196">
        <f t="shared" ref="J160:J161" si="72">I160*100</f>
        <v>0</v>
      </c>
      <c r="K160" s="90">
        <v>0.2</v>
      </c>
      <c r="L160" s="138">
        <f>J160*K160</f>
        <v>0</v>
      </c>
      <c r="M160" s="186"/>
    </row>
    <row r="161" spans="1:13" ht="27.6" customHeight="1" thickBot="1" x14ac:dyDescent="0.35">
      <c r="A161" s="449" t="s">
        <v>162</v>
      </c>
      <c r="B161" s="37" t="s">
        <v>37</v>
      </c>
      <c r="C161" s="37" t="s">
        <v>91</v>
      </c>
      <c r="D161" s="88" t="s">
        <v>140</v>
      </c>
      <c r="E161" s="42"/>
      <c r="F161" s="90"/>
      <c r="G161" s="138"/>
      <c r="H161" s="41"/>
      <c r="I161" s="196">
        <f t="shared" si="71"/>
        <v>0</v>
      </c>
      <c r="J161" s="196">
        <f t="shared" si="72"/>
        <v>0</v>
      </c>
      <c r="K161" s="90">
        <v>0.9</v>
      </c>
      <c r="L161" s="138">
        <f>J161*K161</f>
        <v>0</v>
      </c>
      <c r="M161" s="186"/>
    </row>
    <row r="162" spans="1:13" ht="22.8" customHeight="1" thickBot="1" x14ac:dyDescent="0.35">
      <c r="A162" s="292"/>
      <c r="B162" s="247"/>
      <c r="C162" s="247"/>
      <c r="D162" s="247"/>
      <c r="E162" s="247"/>
      <c r="F162" s="247"/>
      <c r="G162" s="247"/>
      <c r="H162" s="247"/>
      <c r="I162" s="247"/>
      <c r="J162" s="247"/>
      <c r="K162" s="247"/>
      <c r="L162" s="174">
        <f>SUM(L160:L161)</f>
        <v>0</v>
      </c>
      <c r="M162" s="194"/>
    </row>
    <row r="163" spans="1:13" ht="76.8" customHeight="1" thickBot="1" x14ac:dyDescent="0.35">
      <c r="A163" s="431">
        <v>4</v>
      </c>
      <c r="B163" s="31" t="s">
        <v>219</v>
      </c>
      <c r="C163" s="40" t="s">
        <v>251</v>
      </c>
      <c r="D163" s="334" t="s">
        <v>223</v>
      </c>
      <c r="E163" s="58"/>
      <c r="F163" s="129"/>
      <c r="G163" s="59"/>
      <c r="H163" s="148"/>
      <c r="I163" s="325"/>
      <c r="J163" s="325"/>
      <c r="K163" s="332"/>
      <c r="L163" s="174">
        <v>0</v>
      </c>
      <c r="M163" s="192"/>
    </row>
    <row r="164" spans="1:13" ht="48.6" customHeight="1" thickBot="1" x14ac:dyDescent="0.35">
      <c r="A164" s="431">
        <v>5</v>
      </c>
      <c r="B164" s="31" t="s">
        <v>219</v>
      </c>
      <c r="C164" s="31" t="s">
        <v>124</v>
      </c>
      <c r="D164" s="334" t="s">
        <v>223</v>
      </c>
      <c r="E164" s="58"/>
      <c r="F164" s="129"/>
      <c r="G164" s="59"/>
      <c r="H164" s="148"/>
      <c r="I164" s="325"/>
      <c r="J164" s="325"/>
      <c r="K164" s="332"/>
      <c r="L164" s="174">
        <v>0</v>
      </c>
      <c r="M164" s="192"/>
    </row>
    <row r="165" spans="1:13" ht="81" customHeight="1" thickBot="1" x14ac:dyDescent="0.35">
      <c r="A165" s="431">
        <v>6</v>
      </c>
      <c r="B165" s="31" t="s">
        <v>219</v>
      </c>
      <c r="C165" s="31" t="s">
        <v>252</v>
      </c>
      <c r="D165" s="334" t="s">
        <v>223</v>
      </c>
      <c r="E165" s="315"/>
      <c r="F165" s="128"/>
      <c r="G165" s="59"/>
      <c r="H165" s="316"/>
      <c r="I165" s="322"/>
      <c r="J165" s="322"/>
      <c r="K165" s="413"/>
      <c r="L165" s="174">
        <v>0</v>
      </c>
      <c r="M165" s="192"/>
    </row>
    <row r="166" spans="1:13" ht="28.8" customHeight="1" thickBot="1" x14ac:dyDescent="0.35">
      <c r="A166" s="293" t="s">
        <v>207</v>
      </c>
      <c r="B166" s="203"/>
      <c r="C166" s="203"/>
      <c r="D166" s="203"/>
      <c r="E166" s="203"/>
      <c r="F166" s="203"/>
      <c r="G166" s="203"/>
      <c r="H166" s="203"/>
      <c r="I166" s="203"/>
      <c r="J166" s="203"/>
      <c r="K166" s="203"/>
      <c r="L166" s="176">
        <f>L165+L164+L163+L162+L158+L154</f>
        <v>0</v>
      </c>
      <c r="M166" s="109"/>
    </row>
    <row r="167" spans="1:13" ht="27" customHeight="1" x14ac:dyDescent="0.3">
      <c r="A167" s="210" t="s">
        <v>206</v>
      </c>
      <c r="B167" s="211"/>
      <c r="C167" s="211"/>
      <c r="D167" s="211"/>
      <c r="E167" s="211"/>
      <c r="F167" s="211"/>
      <c r="G167" s="211"/>
      <c r="H167" s="211"/>
      <c r="I167" s="211"/>
      <c r="J167" s="211"/>
      <c r="K167" s="211"/>
      <c r="L167" s="212"/>
      <c r="M167" s="213"/>
    </row>
    <row r="168" spans="1:13" ht="20.399999999999999" customHeight="1" x14ac:dyDescent="0.3">
      <c r="A168" s="452">
        <v>1</v>
      </c>
      <c r="B168" s="214" t="s">
        <v>88</v>
      </c>
      <c r="C168" s="215"/>
      <c r="D168" s="223"/>
      <c r="E168" s="224"/>
      <c r="F168" s="224"/>
      <c r="G168" s="224"/>
      <c r="H168" s="224"/>
      <c r="I168" s="224"/>
      <c r="J168" s="224"/>
      <c r="K168" s="224"/>
      <c r="L168" s="224"/>
      <c r="M168" s="225"/>
    </row>
    <row r="169" spans="1:13" ht="30" customHeight="1" x14ac:dyDescent="0.3">
      <c r="A169" s="451" t="s">
        <v>145</v>
      </c>
      <c r="B169" s="31" t="s">
        <v>117</v>
      </c>
      <c r="C169" s="31" t="s">
        <v>125</v>
      </c>
      <c r="D169" s="88" t="s">
        <v>140</v>
      </c>
      <c r="E169" s="32"/>
      <c r="F169" s="121"/>
      <c r="G169" s="33"/>
      <c r="H169" s="141"/>
      <c r="I169" s="196">
        <f t="shared" ref="I169" si="73">G169*E169*F169*H169</f>
        <v>0</v>
      </c>
      <c r="J169" s="196">
        <f t="shared" ref="J169:J173" si="74">I169*100</f>
        <v>0</v>
      </c>
      <c r="K169" s="89">
        <v>224</v>
      </c>
      <c r="L169" s="162">
        <f>J169*K169</f>
        <v>0</v>
      </c>
      <c r="M169" s="186"/>
    </row>
    <row r="170" spans="1:13" ht="20.399999999999999" customHeight="1" x14ac:dyDescent="0.3">
      <c r="A170" s="451" t="s">
        <v>146</v>
      </c>
      <c r="B170" s="35" t="s">
        <v>6</v>
      </c>
      <c r="C170" s="34" t="s">
        <v>89</v>
      </c>
      <c r="D170" s="88" t="s">
        <v>140</v>
      </c>
      <c r="E170" s="36"/>
      <c r="F170" s="121"/>
      <c r="G170" s="33"/>
      <c r="H170" s="142"/>
      <c r="I170" s="196">
        <f t="shared" ref="I170:I173" si="75">G170*E170*F170*H170</f>
        <v>0</v>
      </c>
      <c r="J170" s="196">
        <f t="shared" si="74"/>
        <v>0</v>
      </c>
      <c r="K170" s="90">
        <v>36</v>
      </c>
      <c r="L170" s="162">
        <f t="shared" ref="L170:L173" si="76">J170*K170</f>
        <v>0</v>
      </c>
      <c r="M170" s="186"/>
    </row>
    <row r="171" spans="1:13" ht="20.399999999999999" customHeight="1" x14ac:dyDescent="0.3">
      <c r="A171" s="451" t="s">
        <v>147</v>
      </c>
      <c r="B171" s="31" t="s">
        <v>61</v>
      </c>
      <c r="C171" s="40" t="s">
        <v>106</v>
      </c>
      <c r="D171" s="88" t="s">
        <v>140</v>
      </c>
      <c r="E171" s="36"/>
      <c r="F171" s="122"/>
      <c r="G171" s="33"/>
      <c r="H171" s="142"/>
      <c r="I171" s="196">
        <f t="shared" si="75"/>
        <v>0</v>
      </c>
      <c r="J171" s="196">
        <f t="shared" si="74"/>
        <v>0</v>
      </c>
      <c r="K171" s="90">
        <v>25</v>
      </c>
      <c r="L171" s="162">
        <f t="shared" si="76"/>
        <v>0</v>
      </c>
      <c r="M171" s="186"/>
    </row>
    <row r="172" spans="1:13" ht="20.399999999999999" customHeight="1" x14ac:dyDescent="0.3">
      <c r="A172" s="451" t="s">
        <v>148</v>
      </c>
      <c r="B172" s="31" t="s">
        <v>55</v>
      </c>
      <c r="C172" s="34" t="s">
        <v>81</v>
      </c>
      <c r="D172" s="88" t="s">
        <v>140</v>
      </c>
      <c r="E172" s="36"/>
      <c r="F172" s="121"/>
      <c r="G172" s="33"/>
      <c r="H172" s="142"/>
      <c r="I172" s="196">
        <f t="shared" si="75"/>
        <v>0</v>
      </c>
      <c r="J172" s="196">
        <f t="shared" si="74"/>
        <v>0</v>
      </c>
      <c r="K172" s="90">
        <v>16.8</v>
      </c>
      <c r="L172" s="162">
        <f t="shared" si="76"/>
        <v>0</v>
      </c>
      <c r="M172" s="186"/>
    </row>
    <row r="173" spans="1:13" ht="63.6" customHeight="1" thickBot="1" x14ac:dyDescent="0.35">
      <c r="A173" s="449" t="s">
        <v>149</v>
      </c>
      <c r="B173" s="31" t="s">
        <v>60</v>
      </c>
      <c r="C173" s="38" t="s">
        <v>257</v>
      </c>
      <c r="D173" s="88" t="s">
        <v>140</v>
      </c>
      <c r="E173" s="39"/>
      <c r="F173" s="123"/>
      <c r="G173" s="33"/>
      <c r="H173" s="143"/>
      <c r="I173" s="196">
        <f t="shared" si="75"/>
        <v>0</v>
      </c>
      <c r="J173" s="196">
        <f t="shared" si="74"/>
        <v>0</v>
      </c>
      <c r="K173" s="91">
        <v>5.6</v>
      </c>
      <c r="L173" s="162">
        <f t="shared" si="76"/>
        <v>0</v>
      </c>
      <c r="M173" s="186"/>
    </row>
    <row r="174" spans="1:13" ht="23.4" customHeight="1" thickBot="1" x14ac:dyDescent="0.35">
      <c r="A174" s="292"/>
      <c r="B174" s="247"/>
      <c r="C174" s="247"/>
      <c r="D174" s="247"/>
      <c r="E174" s="247"/>
      <c r="F174" s="247"/>
      <c r="G174" s="247"/>
      <c r="H174" s="247"/>
      <c r="I174" s="247"/>
      <c r="J174" s="247"/>
      <c r="K174" s="247"/>
      <c r="L174" s="175">
        <f>SUM(L169:L173)</f>
        <v>0</v>
      </c>
      <c r="M174" s="105"/>
    </row>
    <row r="175" spans="1:13" s="11" customFormat="1" ht="21" customHeight="1" x14ac:dyDescent="0.3">
      <c r="A175" s="431">
        <v>2</v>
      </c>
      <c r="B175" s="216" t="s">
        <v>93</v>
      </c>
      <c r="C175" s="217"/>
      <c r="D175" s="231"/>
      <c r="E175" s="232"/>
      <c r="F175" s="232"/>
      <c r="G175" s="232"/>
      <c r="H175" s="232"/>
      <c r="I175" s="232"/>
      <c r="J175" s="232"/>
      <c r="K175" s="232"/>
      <c r="L175" s="232"/>
      <c r="M175" s="233"/>
    </row>
    <row r="176" spans="1:13" ht="29.4" customHeight="1" x14ac:dyDescent="0.3">
      <c r="A176" s="451" t="s">
        <v>159</v>
      </c>
      <c r="B176" s="37" t="s">
        <v>82</v>
      </c>
      <c r="C176" s="31" t="s">
        <v>83</v>
      </c>
      <c r="D176" s="88" t="s">
        <v>140</v>
      </c>
      <c r="E176" s="42"/>
      <c r="F176" s="90"/>
      <c r="G176" s="138"/>
      <c r="H176" s="41"/>
      <c r="I176" s="196">
        <f t="shared" ref="I176" si="77">G176*E176*F176*H176</f>
        <v>0</v>
      </c>
      <c r="J176" s="196">
        <f t="shared" ref="J176:J179" si="78">I176*100</f>
        <v>0</v>
      </c>
      <c r="K176" s="90">
        <v>1.1000000000000001</v>
      </c>
      <c r="L176" s="138">
        <f>J176*K176</f>
        <v>0</v>
      </c>
      <c r="M176" s="186"/>
    </row>
    <row r="177" spans="1:13" ht="25.2" customHeight="1" x14ac:dyDescent="0.3">
      <c r="A177" s="451" t="s">
        <v>160</v>
      </c>
      <c r="B177" s="37" t="s">
        <v>37</v>
      </c>
      <c r="C177" s="37" t="s">
        <v>91</v>
      </c>
      <c r="D177" s="88" t="s">
        <v>140</v>
      </c>
      <c r="E177" s="42"/>
      <c r="F177" s="90"/>
      <c r="G177" s="138"/>
      <c r="H177" s="41"/>
      <c r="I177" s="196">
        <f t="shared" ref="I177:I179" si="79">G177*E177*F177*H177</f>
        <v>0</v>
      </c>
      <c r="J177" s="196">
        <f t="shared" si="78"/>
        <v>0</v>
      </c>
      <c r="K177" s="90">
        <v>4.5</v>
      </c>
      <c r="L177" s="138">
        <f t="shared" ref="L177:L179" si="80">J177*K177</f>
        <v>0</v>
      </c>
      <c r="M177" s="186"/>
    </row>
    <row r="178" spans="1:13" ht="25.2" customHeight="1" x14ac:dyDescent="0.3">
      <c r="A178" s="451" t="s">
        <v>192</v>
      </c>
      <c r="B178" s="37" t="s">
        <v>82</v>
      </c>
      <c r="C178" s="37" t="s">
        <v>94</v>
      </c>
      <c r="D178" s="88" t="s">
        <v>140</v>
      </c>
      <c r="E178" s="42"/>
      <c r="F178" s="90"/>
      <c r="G178" s="138"/>
      <c r="H178" s="41"/>
      <c r="I178" s="196">
        <f t="shared" si="79"/>
        <v>0</v>
      </c>
      <c r="J178" s="196">
        <f t="shared" si="78"/>
        <v>0</v>
      </c>
      <c r="K178" s="90">
        <v>0.8</v>
      </c>
      <c r="L178" s="138">
        <f t="shared" si="80"/>
        <v>0</v>
      </c>
      <c r="M178" s="186"/>
    </row>
    <row r="179" spans="1:13" ht="27.6" customHeight="1" thickBot="1" x14ac:dyDescent="0.35">
      <c r="A179" s="451" t="s">
        <v>193</v>
      </c>
      <c r="B179" s="37" t="s">
        <v>95</v>
      </c>
      <c r="C179" s="37" t="s">
        <v>96</v>
      </c>
      <c r="D179" s="88" t="s">
        <v>140</v>
      </c>
      <c r="E179" s="42"/>
      <c r="F179" s="90"/>
      <c r="G179" s="138"/>
      <c r="H179" s="41"/>
      <c r="I179" s="196">
        <f t="shared" si="79"/>
        <v>0</v>
      </c>
      <c r="J179" s="196">
        <f t="shared" si="78"/>
        <v>0</v>
      </c>
      <c r="K179" s="90">
        <v>0.2</v>
      </c>
      <c r="L179" s="138">
        <f t="shared" si="80"/>
        <v>0</v>
      </c>
      <c r="M179" s="186"/>
    </row>
    <row r="180" spans="1:13" ht="21" customHeight="1" thickBot="1" x14ac:dyDescent="0.35">
      <c r="A180" s="294"/>
      <c r="B180" s="291"/>
      <c r="C180" s="291"/>
      <c r="D180" s="291"/>
      <c r="E180" s="291"/>
      <c r="F180" s="291"/>
      <c r="G180" s="291"/>
      <c r="H180" s="291"/>
      <c r="I180" s="291"/>
      <c r="J180" s="291"/>
      <c r="K180" s="291"/>
      <c r="L180" s="175">
        <f>SUM(L176:L179)</f>
        <v>0</v>
      </c>
      <c r="M180" s="187"/>
    </row>
    <row r="181" spans="1:13" s="11" customFormat="1" ht="24" customHeight="1" thickBot="1" x14ac:dyDescent="0.35">
      <c r="A181" s="431">
        <v>3</v>
      </c>
      <c r="B181" s="62" t="s">
        <v>97</v>
      </c>
      <c r="C181" s="63"/>
      <c r="D181" s="61"/>
      <c r="E181" s="61"/>
      <c r="F181" s="226"/>
      <c r="G181" s="462"/>
      <c r="H181" s="462"/>
      <c r="I181" s="462"/>
      <c r="J181" s="462"/>
      <c r="K181" s="462"/>
      <c r="L181" s="462"/>
      <c r="M181" s="227"/>
    </row>
    <row r="182" spans="1:13" ht="31.8" thickBot="1" x14ac:dyDescent="0.35">
      <c r="A182" s="449" t="s">
        <v>161</v>
      </c>
      <c r="B182" s="37" t="s">
        <v>82</v>
      </c>
      <c r="C182" s="31" t="s">
        <v>83</v>
      </c>
      <c r="D182" s="37" t="s">
        <v>140</v>
      </c>
      <c r="E182" s="42"/>
      <c r="F182" s="90"/>
      <c r="G182" s="138"/>
      <c r="H182" s="41"/>
      <c r="I182" s="196">
        <f t="shared" ref="I182" si="81">G182*E182*F182*H182</f>
        <v>0</v>
      </c>
      <c r="J182" s="196">
        <f t="shared" ref="J182" si="82">I182*100</f>
        <v>0</v>
      </c>
      <c r="K182" s="114">
        <v>0.65</v>
      </c>
      <c r="L182" s="174">
        <f>J182*K182</f>
        <v>0</v>
      </c>
      <c r="M182" s="187"/>
    </row>
    <row r="183" spans="1:13" ht="61.2" customHeight="1" thickBot="1" x14ac:dyDescent="0.35">
      <c r="A183" s="431">
        <v>4</v>
      </c>
      <c r="B183" s="31" t="s">
        <v>219</v>
      </c>
      <c r="C183" s="40" t="s">
        <v>253</v>
      </c>
      <c r="D183" s="334" t="s">
        <v>223</v>
      </c>
      <c r="E183" s="58"/>
      <c r="F183" s="129"/>
      <c r="G183" s="135"/>
      <c r="H183" s="148"/>
      <c r="I183" s="325"/>
      <c r="J183" s="325"/>
      <c r="K183" s="332"/>
      <c r="L183" s="174">
        <v>0</v>
      </c>
      <c r="M183" s="192"/>
    </row>
    <row r="184" spans="1:13" ht="47.4" thickBot="1" x14ac:dyDescent="0.35">
      <c r="A184" s="431">
        <v>5</v>
      </c>
      <c r="B184" s="31" t="s">
        <v>219</v>
      </c>
      <c r="C184" s="31" t="s">
        <v>254</v>
      </c>
      <c r="D184" s="334" t="s">
        <v>223</v>
      </c>
      <c r="E184" s="58"/>
      <c r="F184" s="129"/>
      <c r="G184" s="135"/>
      <c r="H184" s="148"/>
      <c r="I184" s="325"/>
      <c r="J184" s="325"/>
      <c r="K184" s="332"/>
      <c r="L184" s="174">
        <v>0</v>
      </c>
      <c r="M184" s="192"/>
    </row>
    <row r="185" spans="1:13" ht="82.8" customHeight="1" thickBot="1" x14ac:dyDescent="0.35">
      <c r="A185" s="431">
        <v>6</v>
      </c>
      <c r="B185" s="31" t="s">
        <v>219</v>
      </c>
      <c r="C185" s="31" t="s">
        <v>255</v>
      </c>
      <c r="D185" s="334" t="s">
        <v>223</v>
      </c>
      <c r="E185" s="315"/>
      <c r="F185" s="128"/>
      <c r="G185" s="314"/>
      <c r="H185" s="316"/>
      <c r="I185" s="322"/>
      <c r="J185" s="322"/>
      <c r="K185" s="413"/>
      <c r="L185" s="174">
        <v>0</v>
      </c>
      <c r="M185" s="192"/>
    </row>
    <row r="186" spans="1:13" ht="42.6" customHeight="1" thickBot="1" x14ac:dyDescent="0.35">
      <c r="A186" s="301" t="s">
        <v>205</v>
      </c>
      <c r="B186" s="302"/>
      <c r="C186" s="302"/>
      <c r="D186" s="302"/>
      <c r="E186" s="302"/>
      <c r="F186" s="302"/>
      <c r="G186" s="302"/>
      <c r="H186" s="302"/>
      <c r="I186" s="302"/>
      <c r="J186" s="302"/>
      <c r="K186" s="302"/>
      <c r="L186" s="177">
        <f>L185+L184+L183+L182+L180+L174</f>
        <v>0</v>
      </c>
      <c r="M186" s="94"/>
    </row>
    <row r="187" spans="1:13" ht="25.2" customHeight="1" x14ac:dyDescent="0.3">
      <c r="A187" s="287" t="s">
        <v>2</v>
      </c>
      <c r="B187" s="288"/>
      <c r="C187" s="288"/>
      <c r="D187" s="288"/>
      <c r="E187" s="288"/>
      <c r="F187" s="288"/>
      <c r="G187" s="288"/>
      <c r="H187" s="288"/>
      <c r="I187" s="288"/>
      <c r="J187" s="288"/>
      <c r="K187" s="288"/>
      <c r="L187" s="159">
        <f>L186+L166</f>
        <v>0</v>
      </c>
      <c r="M187" s="115"/>
    </row>
    <row r="188" spans="1:13" ht="23.4" customHeight="1" thickBot="1" x14ac:dyDescent="0.35">
      <c r="A188" s="274" t="s">
        <v>3</v>
      </c>
      <c r="B188" s="275"/>
      <c r="C188" s="275"/>
      <c r="D188" s="275"/>
      <c r="E188" s="275"/>
      <c r="F188" s="275"/>
      <c r="G188" s="275"/>
      <c r="H188" s="275"/>
      <c r="I188" s="275"/>
      <c r="J188" s="275"/>
      <c r="K188" s="275"/>
      <c r="L188" s="165">
        <f>L187*23%</f>
        <v>0</v>
      </c>
      <c r="M188" s="115"/>
    </row>
    <row r="189" spans="1:13" ht="26.4" customHeight="1" thickBot="1" x14ac:dyDescent="0.35">
      <c r="A189" s="277" t="s">
        <v>4</v>
      </c>
      <c r="B189" s="278"/>
      <c r="C189" s="278"/>
      <c r="D189" s="278"/>
      <c r="E189" s="278"/>
      <c r="F189" s="278"/>
      <c r="G189" s="278"/>
      <c r="H189" s="278"/>
      <c r="I189" s="278"/>
      <c r="J189" s="278"/>
      <c r="K189" s="278"/>
      <c r="L189" s="171">
        <f>L187+L188</f>
        <v>0</v>
      </c>
      <c r="M189" s="116"/>
    </row>
    <row r="192" spans="1:13" ht="15" thickBot="1" x14ac:dyDescent="0.35"/>
    <row r="193" spans="1:13" ht="27" customHeight="1" x14ac:dyDescent="0.3">
      <c r="A193" s="303" t="s">
        <v>126</v>
      </c>
      <c r="B193" s="304"/>
      <c r="C193" s="304"/>
      <c r="D193" s="304"/>
      <c r="E193" s="304"/>
      <c r="F193" s="304"/>
      <c r="G193" s="304"/>
      <c r="H193" s="304"/>
      <c r="I193" s="304"/>
      <c r="J193" s="304"/>
      <c r="K193" s="304"/>
      <c r="L193" s="304"/>
      <c r="M193" s="305"/>
    </row>
    <row r="194" spans="1:13" ht="22.8" customHeight="1" x14ac:dyDescent="0.3">
      <c r="A194" s="205" t="s">
        <v>127</v>
      </c>
      <c r="B194" s="206"/>
      <c r="C194" s="206"/>
      <c r="D194" s="206"/>
      <c r="E194" s="207"/>
      <c r="F194" s="208" t="s">
        <v>99</v>
      </c>
      <c r="G194" s="206"/>
      <c r="H194" s="206"/>
      <c r="I194" s="206"/>
      <c r="J194" s="206"/>
      <c r="K194" s="206"/>
      <c r="L194" s="206"/>
      <c r="M194" s="209"/>
    </row>
    <row r="195" spans="1:13" ht="27" customHeight="1" x14ac:dyDescent="0.3">
      <c r="A195" s="10" t="s">
        <v>98</v>
      </c>
      <c r="B195" s="202" t="s">
        <v>128</v>
      </c>
      <c r="C195" s="203"/>
      <c r="D195" s="203"/>
      <c r="E195" s="204"/>
      <c r="F195" s="199">
        <f>L69</f>
        <v>0</v>
      </c>
      <c r="G195" s="200"/>
      <c r="H195" s="200"/>
      <c r="I195" s="200"/>
      <c r="J195" s="200"/>
      <c r="K195" s="200"/>
      <c r="L195" s="200"/>
      <c r="M195" s="201"/>
    </row>
    <row r="196" spans="1:13" ht="21" customHeight="1" x14ac:dyDescent="0.3">
      <c r="A196" s="10" t="s">
        <v>100</v>
      </c>
      <c r="B196" s="202" t="s">
        <v>129</v>
      </c>
      <c r="C196" s="203"/>
      <c r="D196" s="203"/>
      <c r="E196" s="204"/>
      <c r="F196" s="199">
        <f>L88</f>
        <v>0</v>
      </c>
      <c r="G196" s="200"/>
      <c r="H196" s="200"/>
      <c r="I196" s="200"/>
      <c r="J196" s="200"/>
      <c r="K196" s="200"/>
      <c r="L196" s="200"/>
      <c r="M196" s="201"/>
    </row>
    <row r="197" spans="1:13" ht="23.4" customHeight="1" x14ac:dyDescent="0.3">
      <c r="A197" s="10" t="s">
        <v>101</v>
      </c>
      <c r="B197" s="202" t="s">
        <v>130</v>
      </c>
      <c r="C197" s="203"/>
      <c r="D197" s="203"/>
      <c r="E197" s="204"/>
      <c r="F197" s="199">
        <f>L120</f>
        <v>0</v>
      </c>
      <c r="G197" s="200"/>
      <c r="H197" s="200"/>
      <c r="I197" s="200"/>
      <c r="J197" s="200"/>
      <c r="K197" s="200"/>
      <c r="L197" s="200"/>
      <c r="M197" s="201"/>
    </row>
    <row r="198" spans="1:13" ht="24" customHeight="1" x14ac:dyDescent="0.3">
      <c r="A198" s="10" t="s">
        <v>102</v>
      </c>
      <c r="B198" s="202" t="s">
        <v>131</v>
      </c>
      <c r="C198" s="203"/>
      <c r="D198" s="203"/>
      <c r="E198" s="204"/>
      <c r="F198" s="199">
        <f>L146</f>
        <v>0</v>
      </c>
      <c r="G198" s="200"/>
      <c r="H198" s="200"/>
      <c r="I198" s="200"/>
      <c r="J198" s="200"/>
      <c r="K198" s="200"/>
      <c r="L198" s="200"/>
      <c r="M198" s="201"/>
    </row>
    <row r="199" spans="1:13" ht="19.8" customHeight="1" thickBot="1" x14ac:dyDescent="0.35">
      <c r="A199" s="463" t="s">
        <v>264</v>
      </c>
      <c r="B199" s="464" t="s">
        <v>132</v>
      </c>
      <c r="C199" s="465"/>
      <c r="D199" s="465"/>
      <c r="E199" s="466"/>
      <c r="F199" s="467">
        <f>L189</f>
        <v>0</v>
      </c>
      <c r="G199" s="468"/>
      <c r="H199" s="468"/>
      <c r="I199" s="468"/>
      <c r="J199" s="468"/>
      <c r="K199" s="468"/>
      <c r="L199" s="468"/>
      <c r="M199" s="469"/>
    </row>
    <row r="200" spans="1:13" ht="22.8" customHeight="1" thickBot="1" x14ac:dyDescent="0.35">
      <c r="A200" s="470" t="s">
        <v>133</v>
      </c>
      <c r="B200" s="471"/>
      <c r="C200" s="471"/>
      <c r="D200" s="471"/>
      <c r="E200" s="472"/>
      <c r="F200" s="473">
        <f>F195+F196+F197+F198+F199</f>
        <v>0</v>
      </c>
      <c r="G200" s="474"/>
      <c r="H200" s="474"/>
      <c r="I200" s="474"/>
      <c r="J200" s="474"/>
      <c r="K200" s="474"/>
      <c r="L200" s="474"/>
      <c r="M200" s="475"/>
    </row>
    <row r="214" spans="21:23" x14ac:dyDescent="0.3">
      <c r="U214" s="117"/>
      <c r="V214" s="117"/>
      <c r="W214" s="117"/>
    </row>
    <row r="215" spans="21:23" x14ac:dyDescent="0.3">
      <c r="U215" s="117"/>
      <c r="V215" s="117"/>
      <c r="W215" s="117"/>
    </row>
    <row r="216" spans="21:23" x14ac:dyDescent="0.3">
      <c r="U216" s="117"/>
      <c r="V216" s="117"/>
      <c r="W216" s="117"/>
    </row>
    <row r="217" spans="21:23" x14ac:dyDescent="0.3">
      <c r="U217" s="117"/>
      <c r="V217" s="117"/>
      <c r="W217" s="117"/>
    </row>
  </sheetData>
  <mergeCells count="92">
    <mergeCell ref="N25:O25"/>
    <mergeCell ref="A9:M9"/>
    <mergeCell ref="A186:K186"/>
    <mergeCell ref="B197:E197"/>
    <mergeCell ref="B196:E196"/>
    <mergeCell ref="F197:M197"/>
    <mergeCell ref="F196:M196"/>
    <mergeCell ref="A187:K187"/>
    <mergeCell ref="A188:K188"/>
    <mergeCell ref="A189:K189"/>
    <mergeCell ref="A193:M193"/>
    <mergeCell ref="D104:K104"/>
    <mergeCell ref="D122:M122"/>
    <mergeCell ref="A136:K136"/>
    <mergeCell ref="D132:M132"/>
    <mergeCell ref="D137:M137"/>
    <mergeCell ref="B104:C104"/>
    <mergeCell ref="A121:M121"/>
    <mergeCell ref="B122:C122"/>
    <mergeCell ref="B132:C132"/>
    <mergeCell ref="B127:C127"/>
    <mergeCell ref="D127:M127"/>
    <mergeCell ref="A113:K113"/>
    <mergeCell ref="A118:K118"/>
    <mergeCell ref="A119:K119"/>
    <mergeCell ref="A120:K120"/>
    <mergeCell ref="A126:K126"/>
    <mergeCell ref="D148:M148"/>
    <mergeCell ref="D155:M155"/>
    <mergeCell ref="A144:K144"/>
    <mergeCell ref="A145:K145"/>
    <mergeCell ref="A146:K146"/>
    <mergeCell ref="A154:K154"/>
    <mergeCell ref="A158:K158"/>
    <mergeCell ref="A162:K162"/>
    <mergeCell ref="A166:K166"/>
    <mergeCell ref="A174:K174"/>
    <mergeCell ref="A180:K180"/>
    <mergeCell ref="A103:K103"/>
    <mergeCell ref="B90:M90"/>
    <mergeCell ref="B99:C99"/>
    <mergeCell ref="A67:K67"/>
    <mergeCell ref="A68:K68"/>
    <mergeCell ref="A69:K69"/>
    <mergeCell ref="A86:K86"/>
    <mergeCell ref="B33:C33"/>
    <mergeCell ref="D33:M33"/>
    <mergeCell ref="A131:K131"/>
    <mergeCell ref="D43:M43"/>
    <mergeCell ref="B45:C45"/>
    <mergeCell ref="D45:M45"/>
    <mergeCell ref="D50:M50"/>
    <mergeCell ref="B50:C50"/>
    <mergeCell ref="B43:C43"/>
    <mergeCell ref="B55:C55"/>
    <mergeCell ref="D55:M55"/>
    <mergeCell ref="B61:C61"/>
    <mergeCell ref="D61:M61"/>
    <mergeCell ref="A89:M89"/>
    <mergeCell ref="B71:M71"/>
    <mergeCell ref="A70:M70"/>
    <mergeCell ref="A87:K87"/>
    <mergeCell ref="A88:K88"/>
    <mergeCell ref="A2:M2"/>
    <mergeCell ref="A6:M6"/>
    <mergeCell ref="A12:M12"/>
    <mergeCell ref="B13:M13"/>
    <mergeCell ref="B29:C29"/>
    <mergeCell ref="D29:M29"/>
    <mergeCell ref="A3:M3"/>
    <mergeCell ref="B137:C137"/>
    <mergeCell ref="A194:E194"/>
    <mergeCell ref="F194:M194"/>
    <mergeCell ref="B195:E195"/>
    <mergeCell ref="F195:M195"/>
    <mergeCell ref="A167:M167"/>
    <mergeCell ref="B168:C168"/>
    <mergeCell ref="B175:C175"/>
    <mergeCell ref="A147:M147"/>
    <mergeCell ref="B148:C148"/>
    <mergeCell ref="B155:C155"/>
    <mergeCell ref="B159:C159"/>
    <mergeCell ref="D168:M168"/>
    <mergeCell ref="F181:M181"/>
    <mergeCell ref="D159:M159"/>
    <mergeCell ref="D175:M175"/>
    <mergeCell ref="F199:M199"/>
    <mergeCell ref="B199:E199"/>
    <mergeCell ref="A200:E200"/>
    <mergeCell ref="F200:M200"/>
    <mergeCell ref="B198:E198"/>
    <mergeCell ref="F198:M198"/>
  </mergeCells>
  <phoneticPr fontId="8" type="noConversion"/>
  <pageMargins left="0.7" right="0.7" top="0.75" bottom="0.75" header="0.3" footer="0.3"/>
  <pageSetup paperSize="9" scale="86" fitToHeight="0" orientation="landscape" horizontalDpi="300" verticalDpi="300" r:id="rId1"/>
  <rowBreaks count="14" manualBreakCount="14">
    <brk id="16" max="12" man="1"/>
    <brk id="40" max="12" man="1"/>
    <brk id="57" max="12" man="1"/>
    <brk id="69" max="11" man="1"/>
    <brk id="81" max="11" man="1"/>
    <brk id="88" max="11" man="1"/>
    <brk id="101" max="12" man="1"/>
    <brk id="116" max="12" man="1"/>
    <brk id="120" max="12" man="1"/>
    <brk id="141" max="11" man="1"/>
    <brk id="146" max="11" man="1"/>
    <brk id="163" max="12" man="1"/>
    <brk id="180" max="11" man="1"/>
    <brk id="189" max="11" man="1"/>
  </rowBreaks>
  <colBreaks count="1" manualBreakCount="1">
    <brk id="6" min="1" max="2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Basia</dc:creator>
  <cp:lastModifiedBy>Krzysztof Ferdek</cp:lastModifiedBy>
  <cp:lastPrinted>2025-03-13T15:58:15Z</cp:lastPrinted>
  <dcterms:created xsi:type="dcterms:W3CDTF">2016-02-17T13:28:04Z</dcterms:created>
  <dcterms:modified xsi:type="dcterms:W3CDTF">2025-03-13T16:07:03Z</dcterms:modified>
</cp:coreProperties>
</file>